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72" firstSheet="1" activeTab="1"/>
  </bookViews>
  <sheets>
    <sheet name="Theo doi THQ" sheetId="1" state="hidden" r:id="rId1"/>
    <sheet name="VDB" sheetId="2" r:id="rId2"/>
  </sheets>
  <definedNames>
    <definedName name="_xlnm.Print_Titles" localSheetId="1">'VDB'!$5:$5</definedName>
  </definedNames>
  <calcPr fullCalcOnLoad="1"/>
</workbook>
</file>

<file path=xl/comments2.xml><?xml version="1.0" encoding="utf-8"?>
<comments xmlns="http://schemas.openxmlformats.org/spreadsheetml/2006/main">
  <authors>
    <author>DuyenLK</author>
  </authors>
  <commentList>
    <comment ref="B9" authorId="0">
      <text>
        <r>
          <rPr>
            <b/>
            <sz val="9"/>
            <rFont val="Tahoma"/>
            <family val="2"/>
          </rPr>
          <t>DuyenLK:</t>
        </r>
        <r>
          <rPr>
            <sz val="9"/>
            <rFont val="Tahoma"/>
            <family val="2"/>
          </rPr>
          <t xml:space="preserve">
long copond</t>
        </r>
      </text>
    </comment>
  </commentList>
</comments>
</file>

<file path=xl/sharedStrings.xml><?xml version="1.0" encoding="utf-8"?>
<sst xmlns="http://schemas.openxmlformats.org/spreadsheetml/2006/main" count="3778" uniqueCount="1519">
  <si>
    <t>BẢNG THEO DÕI TÌNH HÌNH CHỐT TRÁI PHIẾU NĂM 2011</t>
  </si>
  <si>
    <t>Stt</t>
  </si>
  <si>
    <t>Mã trái phiếu</t>
  </si>
  <si>
    <t>Mã ISIN</t>
  </si>
  <si>
    <t>Loại hình</t>
  </si>
  <si>
    <t>Kỳ hạn (năm)</t>
  </si>
  <si>
    <t>Số lượng ĐKLK (trái phiếu)</t>
  </si>
  <si>
    <t xml:space="preserve">Giá trị ĐKLK </t>
  </si>
  <si>
    <t>Lãi suất (%)</t>
  </si>
  <si>
    <t>Ngày ĐKLK</t>
  </si>
  <si>
    <t>Ngày phát hành</t>
  </si>
  <si>
    <t>Ngày đáo hạn</t>
  </si>
  <si>
    <t>Ngày thanh toán</t>
  </si>
  <si>
    <t xml:space="preserve">Ngày ĐKCC            dự kiến </t>
  </si>
  <si>
    <t>Ngày ĐKCC thực tế</t>
  </si>
  <si>
    <t>Ngày ký cv gửi TCPH</t>
  </si>
  <si>
    <t>Tiền lãi thanh toán</t>
  </si>
  <si>
    <t>Tiền gốc thanh toán</t>
  </si>
  <si>
    <t>Tổng lãi, gốc</t>
  </si>
  <si>
    <t>Phí đại lý</t>
  </si>
  <si>
    <t>Ghi chú</t>
  </si>
  <si>
    <t>TCPH</t>
  </si>
  <si>
    <t>I. KHO BẠC NHÀ NƯỚC</t>
  </si>
  <si>
    <t>CP061102</t>
  </si>
  <si>
    <t>BL</t>
  </si>
  <si>
    <t>5</t>
  </si>
  <si>
    <t>CP061103</t>
  </si>
  <si>
    <t>CP061104</t>
  </si>
  <si>
    <t>CP061105</t>
  </si>
  <si>
    <t>CP061106</t>
  </si>
  <si>
    <t>CP061107</t>
  </si>
  <si>
    <t>CP061108</t>
  </si>
  <si>
    <t>CP061109</t>
  </si>
  <si>
    <t>CP061110</t>
  </si>
  <si>
    <t>CP061111</t>
  </si>
  <si>
    <t>CP061112</t>
  </si>
  <si>
    <t>CP061113</t>
  </si>
  <si>
    <t>CP061114</t>
  </si>
  <si>
    <t>CP061115</t>
  </si>
  <si>
    <t>CP061116</t>
  </si>
  <si>
    <t>CP061117</t>
  </si>
  <si>
    <t>CP061119</t>
  </si>
  <si>
    <t>CP061121</t>
  </si>
  <si>
    <t>CP061122</t>
  </si>
  <si>
    <t>CP061123</t>
  </si>
  <si>
    <t>CP061124</t>
  </si>
  <si>
    <t>CP061125</t>
  </si>
  <si>
    <t>CP061126</t>
  </si>
  <si>
    <t>CP061318</t>
  </si>
  <si>
    <t>7</t>
  </si>
  <si>
    <t>CP061320</t>
  </si>
  <si>
    <t>CP061327</t>
  </si>
  <si>
    <t>CP061601</t>
  </si>
  <si>
    <t>10</t>
  </si>
  <si>
    <t>CP071201</t>
  </si>
  <si>
    <t>CP071202</t>
  </si>
  <si>
    <t>CP071203</t>
  </si>
  <si>
    <t>CP071204</t>
  </si>
  <si>
    <t>CP071205</t>
  </si>
  <si>
    <t>CP071206</t>
  </si>
  <si>
    <t>CP071207</t>
  </si>
  <si>
    <t>CP071208</t>
  </si>
  <si>
    <t>CP071209</t>
  </si>
  <si>
    <t>CP071210</t>
  </si>
  <si>
    <t>CP071211</t>
  </si>
  <si>
    <t>CP071213</t>
  </si>
  <si>
    <t>CP071215</t>
  </si>
  <si>
    <t>CP071217</t>
  </si>
  <si>
    <t>CP071218</t>
  </si>
  <si>
    <t>CP071219</t>
  </si>
  <si>
    <t>CP071220</t>
  </si>
  <si>
    <t>CP071221</t>
  </si>
  <si>
    <t>CP071222</t>
  </si>
  <si>
    <t>CP071223</t>
  </si>
  <si>
    <t>CP071224</t>
  </si>
  <si>
    <t>CP071225</t>
  </si>
  <si>
    <t>CP071412</t>
  </si>
  <si>
    <t>CP071414</t>
  </si>
  <si>
    <t>CP071416</t>
  </si>
  <si>
    <t>CPB071029</t>
  </si>
  <si>
    <t>3</t>
  </si>
  <si>
    <t>CPB071032</t>
  </si>
  <si>
    <t>CPB071034</t>
  </si>
  <si>
    <t>CPB071234</t>
  </si>
  <si>
    <t>CPB071237</t>
  </si>
  <si>
    <t>CPB071242</t>
  </si>
  <si>
    <t>CPB071245</t>
  </si>
  <si>
    <t>CPB071247</t>
  </si>
  <si>
    <t>CPB0810004</t>
  </si>
  <si>
    <t>2</t>
  </si>
  <si>
    <t>CPB0810010</t>
  </si>
  <si>
    <t>CPB0810012</t>
  </si>
  <si>
    <t>CPB0810016</t>
  </si>
  <si>
    <t>CPB0810021</t>
  </si>
  <si>
    <t>CPB0810024</t>
  </si>
  <si>
    <t>CPB0810028</t>
  </si>
  <si>
    <t>CPB0810037</t>
  </si>
  <si>
    <t>CPB0810045</t>
  </si>
  <si>
    <t>CPB0810051</t>
  </si>
  <si>
    <t>CPB0810057</t>
  </si>
  <si>
    <t>CPB0810070</t>
  </si>
  <si>
    <t>CPB0810079</t>
  </si>
  <si>
    <t>CPB0810082</t>
  </si>
  <si>
    <t>CPB0811019</t>
  </si>
  <si>
    <t>CPB0811025</t>
  </si>
  <si>
    <t>CPB0811029</t>
  </si>
  <si>
    <t>CPB0811038</t>
  </si>
  <si>
    <t>CPB0811046</t>
  </si>
  <si>
    <t>CPB0811052</t>
  </si>
  <si>
    <t>CPB0811071</t>
  </si>
  <si>
    <t>CPB0811080</t>
  </si>
  <si>
    <t>CPB0811083</t>
  </si>
  <si>
    <t>CPB0813005</t>
  </si>
  <si>
    <t>CPB0813011</t>
  </si>
  <si>
    <t>CPB0813013</t>
  </si>
  <si>
    <t>CPB0813058</t>
  </si>
  <si>
    <t>CPB0911001</t>
  </si>
  <si>
    <t>CPB0911009</t>
  </si>
  <si>
    <t>CPB0912002</t>
  </si>
  <si>
    <t>CPB0912010</t>
  </si>
  <si>
    <t>CPB0912011</t>
  </si>
  <si>
    <t>CPB0912012</t>
  </si>
  <si>
    <t>VNTB09120122</t>
  </si>
  <si>
    <t>CPB0914003</t>
  </si>
  <si>
    <t>CPD071043</t>
  </si>
  <si>
    <t>DT</t>
  </si>
  <si>
    <t>CPD071044</t>
  </si>
  <si>
    <t>CPD071046</t>
  </si>
  <si>
    <t>CPD071226</t>
  </si>
  <si>
    <t>CPD071227</t>
  </si>
  <si>
    <t>CPD071228</t>
  </si>
  <si>
    <t>CPD071230</t>
  </si>
  <si>
    <t>CPD071233</t>
  </si>
  <si>
    <t>CPD071235</t>
  </si>
  <si>
    <t>CPD071236</t>
  </si>
  <si>
    <t>CPD071238</t>
  </si>
  <si>
    <t>CPD071240</t>
  </si>
  <si>
    <t>CPD071241</t>
  </si>
  <si>
    <t>CPD071243</t>
  </si>
  <si>
    <t>CPD071244</t>
  </si>
  <si>
    <t>CPD071246</t>
  </si>
  <si>
    <t>CPD0810017</t>
  </si>
  <si>
    <t>CPD0810022</t>
  </si>
  <si>
    <t>CPD0810026</t>
  </si>
  <si>
    <t>CPD0810034</t>
  </si>
  <si>
    <t>CPD0810040</t>
  </si>
  <si>
    <t>CPD0810074</t>
  </si>
  <si>
    <t xml:space="preserve">  </t>
  </si>
  <si>
    <t>CPD0810081</t>
  </si>
  <si>
    <t>CPD0811002</t>
  </si>
  <si>
    <t>CPD0811008</t>
  </si>
  <si>
    <t xml:space="preserve">     </t>
  </si>
  <si>
    <t>CPD0811035</t>
  </si>
  <si>
    <t>CPD0811041</t>
  </si>
  <si>
    <t>CPD0813001</t>
  </si>
  <si>
    <t>CPD0813009</t>
  </si>
  <si>
    <t>CPD0813027</t>
  </si>
  <si>
    <t>CPD0911004</t>
  </si>
  <si>
    <t>TP1A0105</t>
  </si>
  <si>
    <t>TP1A0106</t>
  </si>
  <si>
    <t>TP1A0205</t>
  </si>
  <si>
    <t>TP1A0206</t>
  </si>
  <si>
    <t>TP1A0305</t>
  </si>
  <si>
    <t>TP1A0405</t>
  </si>
  <si>
    <t>TP1A0406</t>
  </si>
  <si>
    <t>TP1A0505</t>
  </si>
  <si>
    <t>TP1A0506</t>
  </si>
  <si>
    <t>TP1A0605</t>
  </si>
  <si>
    <t>TP1A0606</t>
  </si>
  <si>
    <t>TP1A0705</t>
  </si>
  <si>
    <t>TP1A0805</t>
  </si>
  <si>
    <t>TP1A0806</t>
  </si>
  <si>
    <t>TP1A0905</t>
  </si>
  <si>
    <t>TP1A0906</t>
  </si>
  <si>
    <t>15</t>
  </si>
  <si>
    <t>TP1A1005</t>
  </si>
  <si>
    <t>TP1A1006</t>
  </si>
  <si>
    <t>TP1A1105</t>
  </si>
  <si>
    <t>TP1A1106</t>
  </si>
  <si>
    <t>TP1A1205</t>
  </si>
  <si>
    <t>TP1A1206</t>
  </si>
  <si>
    <t>TP1A1305</t>
  </si>
  <si>
    <t>TP1A1306</t>
  </si>
  <si>
    <t>TP1A1405</t>
  </si>
  <si>
    <t>TP1A1406</t>
  </si>
  <si>
    <t>TP1A1505</t>
  </si>
  <si>
    <t>TP1A1506</t>
  </si>
  <si>
    <t>TP1A1605</t>
  </si>
  <si>
    <t>TP1A1606</t>
  </si>
  <si>
    <t>TP1A1705</t>
  </si>
  <si>
    <t>TP1A1805</t>
  </si>
  <si>
    <t>TP1A1905</t>
  </si>
  <si>
    <t>TP1A2005</t>
  </si>
  <si>
    <t>TP1A2305</t>
  </si>
  <si>
    <t>TP1A2405</t>
  </si>
  <si>
    <t>TP1A2505</t>
  </si>
  <si>
    <t>TP1A2605</t>
  </si>
  <si>
    <t>TP1A2705</t>
  </si>
  <si>
    <t>TP1A2805</t>
  </si>
  <si>
    <t>TP1A2905</t>
  </si>
  <si>
    <t>TP1A3005</t>
  </si>
  <si>
    <t>TP1A3105</t>
  </si>
  <si>
    <t>TP1A3405</t>
  </si>
  <si>
    <t>TP1A3505</t>
  </si>
  <si>
    <t>TP1A3805</t>
  </si>
  <si>
    <t>TP1A3905</t>
  </si>
  <si>
    <t>TP1A4005</t>
  </si>
  <si>
    <t>TP1A4205</t>
  </si>
  <si>
    <t>TP1A4405</t>
  </si>
  <si>
    <t>TP1A4605</t>
  </si>
  <si>
    <t>TP1A4905</t>
  </si>
  <si>
    <t>TP1A5005</t>
  </si>
  <si>
    <t>TP1A5105</t>
  </si>
  <si>
    <t>TP1A5205</t>
  </si>
  <si>
    <t>TP1A5605</t>
  </si>
  <si>
    <t>TP1_0105</t>
  </si>
  <si>
    <t>TP1_0106</t>
  </si>
  <si>
    <t>TP1_0205</t>
  </si>
  <si>
    <t>TP1_0206</t>
  </si>
  <si>
    <t>TP1_0306</t>
  </si>
  <si>
    <t>TP1_0405</t>
  </si>
  <si>
    <t>TP1_0406</t>
  </si>
  <si>
    <t>TP1_0505</t>
  </si>
  <si>
    <t>TP1_0506</t>
  </si>
  <si>
    <t>TP1_0606</t>
  </si>
  <si>
    <t>TP1_0706</t>
  </si>
  <si>
    <t>TP1_0805</t>
  </si>
  <si>
    <t>TP1_0806</t>
  </si>
  <si>
    <t>TP1_0905</t>
  </si>
  <si>
    <t>TP1_0906</t>
  </si>
  <si>
    <t>TP1_1005</t>
  </si>
  <si>
    <t>TP1_1006</t>
  </si>
  <si>
    <t>TP1_1105</t>
  </si>
  <si>
    <t>TP1_1106</t>
  </si>
  <si>
    <t>TP1_1205</t>
  </si>
  <si>
    <t>TP1_1405</t>
  </si>
  <si>
    <t>TP1_1505</t>
  </si>
  <si>
    <t>TP1_1605</t>
  </si>
  <si>
    <t>TP1_1705</t>
  </si>
  <si>
    <t>TP1_1805</t>
  </si>
  <si>
    <t>TP1_1905</t>
  </si>
  <si>
    <t>TP1_2005</t>
  </si>
  <si>
    <t>TP1_2105</t>
  </si>
  <si>
    <t>TP1_2205</t>
  </si>
  <si>
    <t>TP1_2305</t>
  </si>
  <si>
    <t>TP1_2405</t>
  </si>
  <si>
    <t>TP1_2505</t>
  </si>
  <si>
    <t>CPB0911027</t>
  </si>
  <si>
    <t>VNTB09110271</t>
  </si>
  <si>
    <t>CPB0912028</t>
  </si>
  <si>
    <t>VNTB09120288</t>
  </si>
  <si>
    <t>CPD0910005</t>
  </si>
  <si>
    <t>VNTD09100056</t>
  </si>
  <si>
    <t>CPD0911006</t>
  </si>
  <si>
    <t>VNTD09110063</t>
  </si>
  <si>
    <t>CPD0912007</t>
  </si>
  <si>
    <t>VNTD09120070</t>
  </si>
  <si>
    <t>CPD0911017</t>
  </si>
  <si>
    <t>VNTD09110170</t>
  </si>
  <si>
    <t>CPD0910016</t>
  </si>
  <si>
    <t>VNTD09100163</t>
  </si>
  <si>
    <t>CPB0910023</t>
  </si>
  <si>
    <t>VNTB09100231</t>
  </si>
  <si>
    <t>Tổng Kho bạc nhà nước - Bộ tài chính</t>
  </si>
  <si>
    <t xml:space="preserve">II. NGÂN HÀNG PHÁT TRIỂN VIỆT NAM </t>
  </si>
  <si>
    <t>QH051001</t>
  </si>
  <si>
    <t>QH051002</t>
  </si>
  <si>
    <t>QH052001</t>
  </si>
  <si>
    <t>QH052002</t>
  </si>
  <si>
    <t>QH052003</t>
  </si>
  <si>
    <t>QH061102</t>
  </si>
  <si>
    <t>QH061103</t>
  </si>
  <si>
    <t>QH061105</t>
  </si>
  <si>
    <t>QH061106</t>
  </si>
  <si>
    <t>QH061108</t>
  </si>
  <si>
    <t>QH061109</t>
  </si>
  <si>
    <t>QH061110</t>
  </si>
  <si>
    <t>QH061111</t>
  </si>
  <si>
    <t>QH061112</t>
  </si>
  <si>
    <t>QH061113</t>
  </si>
  <si>
    <t>QH061114</t>
  </si>
  <si>
    <t>QH061118</t>
  </si>
  <si>
    <t>QH061119</t>
  </si>
  <si>
    <t>QH061120</t>
  </si>
  <si>
    <t>QH061121</t>
  </si>
  <si>
    <t>QH061124</t>
  </si>
  <si>
    <t>QH061127</t>
  </si>
  <si>
    <t>QH061130</t>
  </si>
  <si>
    <t>QH061132</t>
  </si>
  <si>
    <t>QH061133</t>
  </si>
  <si>
    <t>QH061134</t>
  </si>
  <si>
    <t>QH061135</t>
  </si>
  <si>
    <t>QH061136</t>
  </si>
  <si>
    <t>QH061137</t>
  </si>
  <si>
    <t>QH061141</t>
  </si>
  <si>
    <t>QH061611</t>
  </si>
  <si>
    <t>QH061618</t>
  </si>
  <si>
    <t>QH062101</t>
  </si>
  <si>
    <t>QH062104</t>
  </si>
  <si>
    <t>QH062107</t>
  </si>
  <si>
    <t>QH062111</t>
  </si>
  <si>
    <t>QH062112</t>
  </si>
  <si>
    <t>QH062113</t>
  </si>
  <si>
    <t>QH062116</t>
  </si>
  <si>
    <t>QH062122</t>
  </si>
  <si>
    <t>QH062123</t>
  </si>
  <si>
    <t>QH062125</t>
  </si>
  <si>
    <t>QH062126</t>
  </si>
  <si>
    <t>QH062128</t>
  </si>
  <si>
    <t>QH062129</t>
  </si>
  <si>
    <t>QH062131</t>
  </si>
  <si>
    <t>QH062133</t>
  </si>
  <si>
    <t>QH062138</t>
  </si>
  <si>
    <t>QH062139</t>
  </si>
  <si>
    <t>QH062140</t>
  </si>
  <si>
    <t>QH062142</t>
  </si>
  <si>
    <t>QH071016</t>
  </si>
  <si>
    <t>QH071018</t>
  </si>
  <si>
    <t>QH071020</t>
  </si>
  <si>
    <t>QH071201</t>
  </si>
  <si>
    <t>QH071202</t>
  </si>
  <si>
    <t>QH071203</t>
  </si>
  <si>
    <t>QH071207</t>
  </si>
  <si>
    <t>QH071208</t>
  </si>
  <si>
    <t>QH071210</t>
  </si>
  <si>
    <t>QH071211</t>
  </si>
  <si>
    <t>QH071212</t>
  </si>
  <si>
    <t>QH071213</t>
  </si>
  <si>
    <t>QH071714</t>
  </si>
  <si>
    <t>QH071717</t>
  </si>
  <si>
    <t>QH071722</t>
  </si>
  <si>
    <t>QH072205</t>
  </si>
  <si>
    <t>QH072209</t>
  </si>
  <si>
    <t>QH072213</t>
  </si>
  <si>
    <t>QH072216</t>
  </si>
  <si>
    <t>QH072219</t>
  </si>
  <si>
    <t>QH072221</t>
  </si>
  <si>
    <t>QH072223</t>
  </si>
  <si>
    <t>QH072224</t>
  </si>
  <si>
    <t>QHB071225</t>
  </si>
  <si>
    <t>QHB0810003</t>
  </si>
  <si>
    <t>QHB0810006</t>
  </si>
  <si>
    <t>QHB0810007</t>
  </si>
  <si>
    <t>QHB0810014</t>
  </si>
  <si>
    <t>QHB0810015</t>
  </si>
  <si>
    <t>QHB0810020</t>
  </si>
  <si>
    <t>QHB0811018</t>
  </si>
  <si>
    <t>QHB0811065</t>
  </si>
  <si>
    <t>QHB0811068</t>
  </si>
  <si>
    <t>QHB0811078</t>
  </si>
  <si>
    <t>QHB0811084</t>
  </si>
  <si>
    <t>QHB0811086</t>
  </si>
  <si>
    <t>QHB0811088</t>
  </si>
  <si>
    <t>QHB0811089</t>
  </si>
  <si>
    <t>QHB0813053</t>
  </si>
  <si>
    <t>QHB0813054</t>
  </si>
  <si>
    <t>QHB0813061</t>
  </si>
  <si>
    <t>QHB0813062</t>
  </si>
  <si>
    <t>QHB0813063</t>
  </si>
  <si>
    <t>QHB0813064</t>
  </si>
  <si>
    <t>QHB0813066</t>
  </si>
  <si>
    <t>QHB0813069</t>
  </si>
  <si>
    <t>QHB0813072</t>
  </si>
  <si>
    <t>QHB0813073</t>
  </si>
  <si>
    <t>QHB0813087</t>
  </si>
  <si>
    <t>QHB0818033</t>
  </si>
  <si>
    <t>QHB0818043</t>
  </si>
  <si>
    <t>QHB0818048</t>
  </si>
  <si>
    <t>QHB0823036</t>
  </si>
  <si>
    <t>QHB0823039</t>
  </si>
  <si>
    <t>QHB0823044</t>
  </si>
  <si>
    <t>QHB0823049</t>
  </si>
  <si>
    <t>QHB0911014</t>
  </si>
  <si>
    <t>QHB0911015</t>
  </si>
  <si>
    <t>QHB0911019</t>
  </si>
  <si>
    <t>QHB0911020</t>
  </si>
  <si>
    <t>QHB0911021</t>
  </si>
  <si>
    <t>QHB0912022</t>
  </si>
  <si>
    <t>QHB0919013</t>
  </si>
  <si>
    <t>VNBB09190133</t>
  </si>
  <si>
    <t>QHD0811055</t>
  </si>
  <si>
    <t>QHD0811059</t>
  </si>
  <si>
    <t>QHD0811067</t>
  </si>
  <si>
    <t>QHD0811076</t>
  </si>
  <si>
    <t>QHD0811085</t>
  </si>
  <si>
    <t>QHD0813047</t>
  </si>
  <si>
    <t>QHD0813056</t>
  </si>
  <si>
    <t>QHD0813060</t>
  </si>
  <si>
    <t>QHD0813075</t>
  </si>
  <si>
    <t>QHD0813077</t>
  </si>
  <si>
    <t>QHD0818030</t>
  </si>
  <si>
    <t>QHD0823023</t>
  </si>
  <si>
    <t>QHD0823031</t>
  </si>
  <si>
    <t>QHD0823032</t>
  </si>
  <si>
    <t>QHD0823042</t>
  </si>
  <si>
    <t>QHD0823050</t>
  </si>
  <si>
    <t>QHD0919008</t>
  </si>
  <si>
    <t>QHD0919024</t>
  </si>
  <si>
    <t>VNBD09190248</t>
  </si>
  <si>
    <t>QHD0914025</t>
  </si>
  <si>
    <t>VNBD09140250</t>
  </si>
  <si>
    <t>CP4A0104</t>
  </si>
  <si>
    <t>VN0CP4A01045</t>
  </si>
  <si>
    <t>CP4A0103</t>
  </si>
  <si>
    <t>VN0CP4A01037</t>
  </si>
  <si>
    <t>CP4A0304</t>
  </si>
  <si>
    <t>VN0CP4A03041</t>
  </si>
  <si>
    <t>CP4A0504</t>
  </si>
  <si>
    <t>VN0CP4A05046</t>
  </si>
  <si>
    <t>CP4_0104</t>
  </si>
  <si>
    <t>VN00CP401045</t>
  </si>
  <si>
    <t>CP4A0704</t>
  </si>
  <si>
    <t>VN0CP4A0704</t>
  </si>
  <si>
    <t>CP4A0804</t>
  </si>
  <si>
    <t>VN0CP4A08040</t>
  </si>
  <si>
    <t>CP4A0904</t>
  </si>
  <si>
    <t>VN0CP4A09048</t>
  </si>
  <si>
    <t>CP4A1304</t>
  </si>
  <si>
    <t>VN0CP4A13040</t>
  </si>
  <si>
    <t>CP4_0204</t>
  </si>
  <si>
    <t>VN00CP402043</t>
  </si>
  <si>
    <t>CP4A1204</t>
  </si>
  <si>
    <t>VN0CP4A12042</t>
  </si>
  <si>
    <t>CP4A1104</t>
  </si>
  <si>
    <t>VN0CP4A11044</t>
  </si>
  <si>
    <t>CP4A0303</t>
  </si>
  <si>
    <t>VN0CP4A03033</t>
  </si>
  <si>
    <t>CP4A1004</t>
  </si>
  <si>
    <t>VN0CP4A10046</t>
  </si>
  <si>
    <t>CP4A0203</t>
  </si>
  <si>
    <t>VN0CP4A02035</t>
  </si>
  <si>
    <t>CP4A1504</t>
  </si>
  <si>
    <t>VN0CP4A15045</t>
  </si>
  <si>
    <t>CP4A1604</t>
  </si>
  <si>
    <t>VN0CP416043</t>
  </si>
  <si>
    <t>CP4A0403</t>
  </si>
  <si>
    <t>VN0CP4A04031</t>
  </si>
  <si>
    <t>CP4_0404</t>
  </si>
  <si>
    <t>VN00CP404049</t>
  </si>
  <si>
    <t>CP4A1804</t>
  </si>
  <si>
    <t>VN0CP4A18049</t>
  </si>
  <si>
    <t>CP4A1704</t>
  </si>
  <si>
    <t>VN0CP4A17041</t>
  </si>
  <si>
    <t>CP4A0102</t>
  </si>
  <si>
    <t>VN0CP4A01029</t>
  </si>
  <si>
    <t>CP4A0703</t>
  </si>
  <si>
    <t>VN0CP4A07034</t>
  </si>
  <si>
    <t>CP4_0504</t>
  </si>
  <si>
    <t>VN00CP405046</t>
  </si>
  <si>
    <t>CP4A0603</t>
  </si>
  <si>
    <t>VN0CP4A06036</t>
  </si>
  <si>
    <t>CP4_0503</t>
  </si>
  <si>
    <t>VN00CP405038</t>
  </si>
  <si>
    <t>CP4A2004</t>
  </si>
  <si>
    <t>VN0CP4A20045</t>
  </si>
  <si>
    <t>CP4A0903</t>
  </si>
  <si>
    <t>VN0CP4A09030</t>
  </si>
  <si>
    <t>CP4A1003</t>
  </si>
  <si>
    <t>VN0CP4A10038</t>
  </si>
  <si>
    <t>CP4A2204</t>
  </si>
  <si>
    <t>VN0CP4A22041</t>
  </si>
  <si>
    <t>CP4_0102</t>
  </si>
  <si>
    <t>VN00CP401029</t>
  </si>
  <si>
    <t>CP4A2304</t>
  </si>
  <si>
    <t>VN0CP4A23049</t>
  </si>
  <si>
    <t>CP4A2604</t>
  </si>
  <si>
    <t>VN0CP4A26042</t>
  </si>
  <si>
    <t>CP4A2504</t>
  </si>
  <si>
    <t>VN0CP4A25044</t>
  </si>
  <si>
    <t>CP4A2404</t>
  </si>
  <si>
    <t>VN0CP4A24047</t>
  </si>
  <si>
    <t>CP4A1203</t>
  </si>
  <si>
    <t>VN0CP4A12034</t>
  </si>
  <si>
    <t>CP4A1403</t>
  </si>
  <si>
    <t>VN0CP4A14030</t>
  </si>
  <si>
    <t>CP4A1303</t>
  </si>
  <si>
    <t>VN0CP4A13032</t>
  </si>
  <si>
    <t>CP4A0202</t>
  </si>
  <si>
    <t>VN0CP4A02027</t>
  </si>
  <si>
    <t>CP4A1503</t>
  </si>
  <si>
    <t>VN0CP4A15037</t>
  </si>
  <si>
    <t>CP4A2704</t>
  </si>
  <si>
    <t>VN0CP4A27040</t>
  </si>
  <si>
    <t>CP4A1603</t>
  </si>
  <si>
    <t>VN0CP4A16035</t>
  </si>
  <si>
    <t>CP4A1703</t>
  </si>
  <si>
    <t>VN0CP4A17033</t>
  </si>
  <si>
    <t>CP4A2904</t>
  </si>
  <si>
    <t>VN0CP4A29046</t>
  </si>
  <si>
    <t>CP4A3004</t>
  </si>
  <si>
    <t>VN0CP4A30044</t>
  </si>
  <si>
    <t>CP4A1803</t>
  </si>
  <si>
    <t>VN0CP4A18031</t>
  </si>
  <si>
    <t>CP4A3104</t>
  </si>
  <si>
    <t>VN0CP4A31042</t>
  </si>
  <si>
    <t>CP4_1004</t>
  </si>
  <si>
    <t>VN00CP410046</t>
  </si>
  <si>
    <t>CP4A3304</t>
  </si>
  <si>
    <t>VN0CP4A33048</t>
  </si>
  <si>
    <t>TP4A3404</t>
  </si>
  <si>
    <t>VN0TP4A34047</t>
  </si>
  <si>
    <t>CP4A1903</t>
  </si>
  <si>
    <t>VN0CP4A19039</t>
  </si>
  <si>
    <t>CP4A0302</t>
  </si>
  <si>
    <t>VN0CP4A03025</t>
  </si>
  <si>
    <t>TP4_1104</t>
  </si>
  <si>
    <t>VN00TP411045</t>
  </si>
  <si>
    <t>TP4A3504</t>
  </si>
  <si>
    <t>VN0TP4A35044</t>
  </si>
  <si>
    <t>TP4A4104</t>
  </si>
  <si>
    <t>VN0TP4A41042</t>
  </si>
  <si>
    <t>CP4A2103</t>
  </si>
  <si>
    <t>VN0CP4A21035</t>
  </si>
  <si>
    <t>CP4A0402</t>
  </si>
  <si>
    <t>VN0CP4A04023</t>
  </si>
  <si>
    <t>CP4A2203</t>
  </si>
  <si>
    <t>VN0CP4A22033</t>
  </si>
  <si>
    <t>CP4A2303</t>
  </si>
  <si>
    <t>VN0CP4A23031</t>
  </si>
  <si>
    <t>CP4A2403</t>
  </si>
  <si>
    <t>VN0CP4A24039</t>
  </si>
  <si>
    <t xml:space="preserve"> </t>
  </si>
  <si>
    <t>TP4_1304</t>
  </si>
  <si>
    <t>VN00TP413041</t>
  </si>
  <si>
    <t>CP4A2503</t>
  </si>
  <si>
    <t>VN0CP4A25036</t>
  </si>
  <si>
    <t>CP4A2603</t>
  </si>
  <si>
    <t>VN0CP4A26034</t>
  </si>
  <si>
    <t>CP4A2703</t>
  </si>
  <si>
    <t>VN0CP4A27032</t>
  </si>
  <si>
    <t>TP4A4204</t>
  </si>
  <si>
    <t>VN0TP4A42040</t>
  </si>
  <si>
    <t>CP4_0902</t>
  </si>
  <si>
    <t>VN00CP409022</t>
  </si>
  <si>
    <t>CP4A3403</t>
  </si>
  <si>
    <t>VN0CP4A34038</t>
  </si>
  <si>
    <t>CP4A3003</t>
  </si>
  <si>
    <t>VN0CP4A30036</t>
  </si>
  <si>
    <t>CP4A3603</t>
  </si>
  <si>
    <t>VN0CP4A36033</t>
  </si>
  <si>
    <t>TP4A4504</t>
  </si>
  <si>
    <t>VN0TP4A45043</t>
  </si>
  <si>
    <t>CP4A3303</t>
  </si>
  <si>
    <t>VN0CP4A33030</t>
  </si>
  <si>
    <t>CP4A3503</t>
  </si>
  <si>
    <t>VN0CP4A35035</t>
  </si>
  <si>
    <t>CP4A3703</t>
  </si>
  <si>
    <t>VN0CP4A37031</t>
  </si>
  <si>
    <t>TP4A3904</t>
  </si>
  <si>
    <t>VN0TP4A39046</t>
  </si>
  <si>
    <t>CP4A2003</t>
  </si>
  <si>
    <t>VN0CP4A20037</t>
  </si>
  <si>
    <t>TP4A3804</t>
  </si>
  <si>
    <t>VN0TP4A38048</t>
  </si>
  <si>
    <t>TP4A4004</t>
  </si>
  <si>
    <t>VN0TP4A40044</t>
  </si>
  <si>
    <t>CP4A0502</t>
  </si>
  <si>
    <t>VN0CP4A05020</t>
  </si>
  <si>
    <t>TP4A4604</t>
  </si>
  <si>
    <t>VN0TP4A46041</t>
  </si>
  <si>
    <t>TP4A5004</t>
  </si>
  <si>
    <t>VN0TP4A50043</t>
  </si>
  <si>
    <t>CP4A0602</t>
  </si>
  <si>
    <t>VN0CP4A06028</t>
  </si>
  <si>
    <t>B L</t>
  </si>
  <si>
    <t>CP4A4003</t>
  </si>
  <si>
    <t>VN0CP4A40035</t>
  </si>
  <si>
    <t>CP4A0702</t>
  </si>
  <si>
    <t>VN0CP4A07026</t>
  </si>
  <si>
    <t>TP4A4704</t>
  </si>
  <si>
    <t>VN0TP4A47049</t>
  </si>
  <si>
    <t>CP4A0802</t>
  </si>
  <si>
    <t>VN0CP4A08024</t>
  </si>
  <si>
    <t>CP4A4403</t>
  </si>
  <si>
    <t>VN0CP4A44037</t>
  </si>
  <si>
    <t>TP4A4804</t>
  </si>
  <si>
    <t>VN0TP4A48047</t>
  </si>
  <si>
    <t>TP4A4904</t>
  </si>
  <si>
    <t>VN0TP4A4904</t>
  </si>
  <si>
    <t>CP4A4603</t>
  </si>
  <si>
    <t>VN0CP4A46032</t>
  </si>
  <si>
    <t>CP4_1603</t>
  </si>
  <si>
    <t>VN00CP416035</t>
  </si>
  <si>
    <t>VN0QH0520036</t>
  </si>
  <si>
    <t>CP4A4703</t>
  </si>
  <si>
    <t>CP4A0902</t>
  </si>
  <si>
    <t>VN0CP4A09022</t>
  </si>
  <si>
    <t>CP4A1002</t>
  </si>
  <si>
    <t>VN0CP4A10020</t>
  </si>
  <si>
    <t>CP4_1703</t>
  </si>
  <si>
    <t>VN00CP417033</t>
  </si>
  <si>
    <t>VDB109028</t>
  </si>
  <si>
    <t>VNVDB1090283</t>
  </si>
  <si>
    <t>CP4A4803</t>
  </si>
  <si>
    <t>VN0CP4A48038</t>
  </si>
  <si>
    <t>CP4A4903</t>
  </si>
  <si>
    <t>VN0CP4A49036</t>
  </si>
  <si>
    <t>QHB0912029</t>
  </si>
  <si>
    <t>CP4A1102</t>
  </si>
  <si>
    <t>CP4A5003</t>
  </si>
  <si>
    <t>CP4_1803</t>
  </si>
  <si>
    <t>QHB0912030</t>
  </si>
  <si>
    <t>TP4A0105</t>
  </si>
  <si>
    <t>TP4A0106</t>
  </si>
  <si>
    <t>TP4A0206</t>
  </si>
  <si>
    <t>TP4A0305</t>
  </si>
  <si>
    <t>TP4A0306</t>
  </si>
  <si>
    <t>TP4A0405</t>
  </si>
  <si>
    <t>TP4A0406</t>
  </si>
  <si>
    <t>TP4A0505</t>
  </si>
  <si>
    <t>TP4A0605</t>
  </si>
  <si>
    <t>TP4A0606</t>
  </si>
  <si>
    <t>TP4A0706</t>
  </si>
  <si>
    <t>TP4A0806</t>
  </si>
  <si>
    <t>TP4A0905</t>
  </si>
  <si>
    <t>TP4A0906</t>
  </si>
  <si>
    <t>TP4A1005</t>
  </si>
  <si>
    <t>TP4A1006</t>
  </si>
  <si>
    <t>TP4A1105</t>
  </si>
  <si>
    <t>TP4A1205</t>
  </si>
  <si>
    <t>TP4A1206</t>
  </si>
  <si>
    <t>TP4A1305</t>
  </si>
  <si>
    <t>TP4A1306</t>
  </si>
  <si>
    <t>TP4A1405</t>
  </si>
  <si>
    <t>TP4A1505</t>
  </si>
  <si>
    <t>TP4A1606</t>
  </si>
  <si>
    <t>TP4A1705</t>
  </si>
  <si>
    <t>TP4A1805</t>
  </si>
  <si>
    <t>TP4A1905</t>
  </si>
  <si>
    <t>TP4A2205</t>
  </si>
  <si>
    <t>TP4A2305</t>
  </si>
  <si>
    <t>TP4A2505</t>
  </si>
  <si>
    <t>TP4A2705</t>
  </si>
  <si>
    <t>TP4A2905</t>
  </si>
  <si>
    <t>TP4A3005</t>
  </si>
  <si>
    <t>TP4A3105</t>
  </si>
  <si>
    <t>TP4A3205</t>
  </si>
  <si>
    <t>TP4A5204</t>
  </si>
  <si>
    <t>TP4_0105</t>
  </si>
  <si>
    <t xml:space="preserve">      Tổng Ngân hàng phát triển</t>
  </si>
  <si>
    <t>III. KHO BẠC HÀ NỘI</t>
  </si>
  <si>
    <t>HN051001</t>
  </si>
  <si>
    <t>HN051002</t>
  </si>
  <si>
    <t>HN061101</t>
  </si>
  <si>
    <t>HN061102</t>
  </si>
  <si>
    <t xml:space="preserve">      Tổng Kho bạc Hà Nội</t>
  </si>
  <si>
    <t>IV. QUỸ ĐẦU TƯ PHÁT TRIỂN ĐÔ THỊ TP.HCM</t>
  </si>
  <si>
    <t>HCMB0901</t>
  </si>
  <si>
    <t>HCMB0902</t>
  </si>
  <si>
    <t>HCMB0903</t>
  </si>
  <si>
    <t xml:space="preserve">      Tổng Quỹ đầu tư phát triển đô thị TP.HCM</t>
  </si>
  <si>
    <t xml:space="preserve">V. CÔNG TY ĐẦU TƯ ĐƯỜNG CAO TỐC VIỆT NAM </t>
  </si>
  <si>
    <t>VEC10801</t>
  </si>
  <si>
    <t>VEC10802</t>
  </si>
  <si>
    <t>VEC10803</t>
  </si>
  <si>
    <t>VEC10804</t>
  </si>
  <si>
    <t>VEC10905</t>
  </si>
  <si>
    <t>VEC10906</t>
  </si>
  <si>
    <t>VN0VEC109066</t>
  </si>
  <si>
    <t>VEC10907</t>
  </si>
  <si>
    <t>VEC10908</t>
  </si>
  <si>
    <t>VEC10909</t>
  </si>
  <si>
    <t>VN0VEC109090</t>
  </si>
  <si>
    <t>VEC10910</t>
  </si>
  <si>
    <t>VN0VEC109108</t>
  </si>
  <si>
    <t>VEC10911</t>
  </si>
  <si>
    <t>VN0VEC109116</t>
  </si>
  <si>
    <t>VEC10712</t>
  </si>
  <si>
    <t>VN0VEC107128</t>
  </si>
  <si>
    <t xml:space="preserve">      Tổng Công ty đâu tư PT đường cao tốc Việt Nam</t>
  </si>
  <si>
    <t>VI. NGÂN HÀNG CHÍNH SÁCH XÃ HỘI</t>
  </si>
  <si>
    <t>VBS10903</t>
  </si>
  <si>
    <t>VBS10904</t>
  </si>
  <si>
    <t xml:space="preserve">      Tổng Ngân hàng Chính sách xã hội</t>
  </si>
  <si>
    <t xml:space="preserve">VII. TẬP ĐOÀN ĐIÊN LỰC VIỆT NAM </t>
  </si>
  <si>
    <t>VE061101</t>
  </si>
  <si>
    <t>VE061102</t>
  </si>
  <si>
    <t xml:space="preserve">      Tổng Tập đoàn Điện lực Việt Nam</t>
  </si>
  <si>
    <t>VN0VE0611014</t>
  </si>
  <si>
    <t>Ng©n hµng Ph¸t triÓn ViÖt Nam</t>
  </si>
  <si>
    <t>VN0VE0611022</t>
  </si>
  <si>
    <t>PV060902</t>
  </si>
  <si>
    <t>VN0PV0609022</t>
  </si>
  <si>
    <t>BID1_106</t>
  </si>
  <si>
    <t>VN00BID11063</t>
  </si>
  <si>
    <t>BID1_206</t>
  </si>
  <si>
    <t>VN00BID12061</t>
  </si>
  <si>
    <t>BID10106</t>
  </si>
  <si>
    <t>VN0BID101062</t>
  </si>
  <si>
    <t>QH060802</t>
  </si>
  <si>
    <t>BID10107</t>
  </si>
  <si>
    <t>VN0BID101070</t>
  </si>
  <si>
    <t>QH060806</t>
  </si>
  <si>
    <t>BID10206</t>
  </si>
  <si>
    <t>VN0BID102060</t>
  </si>
  <si>
    <t>QH060808</t>
  </si>
  <si>
    <t>BID10306</t>
  </si>
  <si>
    <t>VN0BID103068</t>
  </si>
  <si>
    <t>QH060809</t>
  </si>
  <si>
    <t>BID10406</t>
  </si>
  <si>
    <t>VN0BID104066</t>
  </si>
  <si>
    <t>QH060810</t>
  </si>
  <si>
    <t>VN0VEC108019</t>
  </si>
  <si>
    <t>QH060813</t>
  </si>
  <si>
    <t>VN0VEC108027</t>
  </si>
  <si>
    <t>QH060817</t>
  </si>
  <si>
    <t>VN0VEC108035</t>
  </si>
  <si>
    <t>QH060902</t>
  </si>
  <si>
    <t>VN0VEC108043</t>
  </si>
  <si>
    <t>QH060908</t>
  </si>
  <si>
    <t>VN0VEC109058</t>
  </si>
  <si>
    <t>QH060909</t>
  </si>
  <si>
    <t>VN0VBS109038</t>
  </si>
  <si>
    <t>QH060910</t>
  </si>
  <si>
    <t>VN0VBS109046</t>
  </si>
  <si>
    <t>QH060911</t>
  </si>
  <si>
    <t>VN0CP0611028</t>
  </si>
  <si>
    <t>QH060913</t>
  </si>
  <si>
    <t>VN0CP0611036</t>
  </si>
  <si>
    <t>VN0CP0611044</t>
  </si>
  <si>
    <t>VN0CP0611051</t>
  </si>
  <si>
    <t>VN0CP0611069</t>
  </si>
  <si>
    <t>VN0CP0611077</t>
  </si>
  <si>
    <t>VN0CP0611085</t>
  </si>
  <si>
    <t>VN0CP0611093</t>
  </si>
  <si>
    <t>VN0CP0611101</t>
  </si>
  <si>
    <t>VN0CP0611119</t>
  </si>
  <si>
    <t>VN0CP0611127</t>
  </si>
  <si>
    <t>VN0CP0611135</t>
  </si>
  <si>
    <t>VN0CP0611143</t>
  </si>
  <si>
    <t>VN0CP0611150</t>
  </si>
  <si>
    <t>VN0CP0611168</t>
  </si>
  <si>
    <t>VN0CP0611176</t>
  </si>
  <si>
    <t>VN0CP0611192</t>
  </si>
  <si>
    <t>VN0CP0611218</t>
  </si>
  <si>
    <t>VN0CP0611226</t>
  </si>
  <si>
    <t>VN0CP0611234</t>
  </si>
  <si>
    <t>VN0CP0611242</t>
  </si>
  <si>
    <t>VN0CP0611259</t>
  </si>
  <si>
    <t>VN0CP0611267</t>
  </si>
  <si>
    <t>VN0CP0613180</t>
  </si>
  <si>
    <t>VN0CP0613206</t>
  </si>
  <si>
    <t>VN0CP0613271</t>
  </si>
  <si>
    <t>VN0CP0616019</t>
  </si>
  <si>
    <t>VN0CP0712016</t>
  </si>
  <si>
    <t>VN0CP0712024</t>
  </si>
  <si>
    <t>VN0CP0712032</t>
  </si>
  <si>
    <t>VN0CP0712040</t>
  </si>
  <si>
    <t>VN0CP0712057</t>
  </si>
  <si>
    <t>VN0CP0712065</t>
  </si>
  <si>
    <t>VN0CP0712073</t>
  </si>
  <si>
    <t>VN0CP0712081</t>
  </si>
  <si>
    <t>VN0CP0712099</t>
  </si>
  <si>
    <t>VN0CP0712107</t>
  </si>
  <si>
    <t>VN0CP0712115</t>
  </si>
  <si>
    <t>VN0CP0712131</t>
  </si>
  <si>
    <t>VN0CP0712156</t>
  </si>
  <si>
    <t>VN0CP0712172</t>
  </si>
  <si>
    <t>VN0CP0712180</t>
  </si>
  <si>
    <t>VN0CP0712198</t>
  </si>
  <si>
    <t>VN0CP0712206</t>
  </si>
  <si>
    <t>VN0CP0712214</t>
  </si>
  <si>
    <t>VN0CP0712222</t>
  </si>
  <si>
    <t>VN0CP0712230</t>
  </si>
  <si>
    <t>VN0CP0712248</t>
  </si>
  <si>
    <t>QH070904</t>
  </si>
  <si>
    <t>VN0CP0712255</t>
  </si>
  <si>
    <t>QH070906</t>
  </si>
  <si>
    <t>VN0CP0714129</t>
  </si>
  <si>
    <t>QH070915</t>
  </si>
  <si>
    <t>VN0CP0714145</t>
  </si>
  <si>
    <t>QH070916</t>
  </si>
  <si>
    <t>VN0CP0714160</t>
  </si>
  <si>
    <t>QH070918</t>
  </si>
  <si>
    <t>CP1_0104</t>
  </si>
  <si>
    <t>VN00CP101041</t>
  </si>
  <si>
    <t>QH070920</t>
  </si>
  <si>
    <t>CP1_0204</t>
  </si>
  <si>
    <t>VN00CP102049</t>
  </si>
  <si>
    <t>CP1_0304</t>
  </si>
  <si>
    <t>VN00CP103047</t>
  </si>
  <si>
    <t>CP1_0404</t>
  </si>
  <si>
    <t>VN00CP104045</t>
  </si>
  <si>
    <t>CP1_0502</t>
  </si>
  <si>
    <t>VN00CP105026</t>
  </si>
  <si>
    <t>CP1_0504</t>
  </si>
  <si>
    <t>VN00CP105042</t>
  </si>
  <si>
    <t>CP1_0604</t>
  </si>
  <si>
    <t>VN00CP106040</t>
  </si>
  <si>
    <t>CP1_0704</t>
  </si>
  <si>
    <t>VN00CP107048</t>
  </si>
  <si>
    <t>CP1_0904</t>
  </si>
  <si>
    <t>VN00CP109044</t>
  </si>
  <si>
    <t>CP1_1004</t>
  </si>
  <si>
    <t>VN00CP110042</t>
  </si>
  <si>
    <t>CP1_1104</t>
  </si>
  <si>
    <t>VN00CP111040</t>
  </si>
  <si>
    <t>CP1_1204</t>
  </si>
  <si>
    <t>VN00CP112048</t>
  </si>
  <si>
    <t>CP1A0104</t>
  </si>
  <si>
    <t>VN0CP1A01041</t>
  </si>
  <si>
    <t>CP1A0304</t>
  </si>
  <si>
    <t>VN0CP1A03047</t>
  </si>
  <si>
    <t>CP1A0404</t>
  </si>
  <si>
    <t>VN0CP1A04045</t>
  </si>
  <si>
    <t>CP1A0504</t>
  </si>
  <si>
    <t>VN0CP1A05042</t>
  </si>
  <si>
    <t>CP1A0604</t>
  </si>
  <si>
    <t>VN0CP1A06040</t>
  </si>
  <si>
    <t>CP1A0704</t>
  </si>
  <si>
    <t>VN0CP1A07048</t>
  </si>
  <si>
    <t>CP1A0804</t>
  </si>
  <si>
    <t>VN0CP1A08046</t>
  </si>
  <si>
    <t>CPB070929</t>
  </si>
  <si>
    <t>VNCPB0709291</t>
  </si>
  <si>
    <t>CPB070931</t>
  </si>
  <si>
    <t>VNCPB0709317</t>
  </si>
  <si>
    <t>CPB070932</t>
  </si>
  <si>
    <t>VNCPB0709325</t>
  </si>
  <si>
    <t>CPB070934</t>
  </si>
  <si>
    <t>VNCPB0709341</t>
  </si>
  <si>
    <t>CPB070937</t>
  </si>
  <si>
    <t>VNCPB0709374</t>
  </si>
  <si>
    <t>CPB070939</t>
  </si>
  <si>
    <t>VNCPB0709390</t>
  </si>
  <si>
    <t>CPB070945</t>
  </si>
  <si>
    <t>VNCPB0709457</t>
  </si>
  <si>
    <t>VNCPB0710299</t>
  </si>
  <si>
    <t>VNCPB0710323</t>
  </si>
  <si>
    <t>VNCPB0710349</t>
  </si>
  <si>
    <t>VNCPB0712345</t>
  </si>
  <si>
    <t>VNCPB0712378</t>
  </si>
  <si>
    <t>VNCPB0712428</t>
  </si>
  <si>
    <t>VNCPB0712451</t>
  </si>
  <si>
    <t>VNCPB0712477</t>
  </si>
  <si>
    <t>VNTB08100042</t>
  </si>
  <si>
    <t>VNTB08100109</t>
  </si>
  <si>
    <t>VNTB08100125</t>
  </si>
  <si>
    <t>VNTB08100166</t>
  </si>
  <si>
    <t>VNTB08100216</t>
  </si>
  <si>
    <t>VNTB08100240</t>
  </si>
  <si>
    <t>VNTB08100281</t>
  </si>
  <si>
    <t>VNTB08110199</t>
  </si>
  <si>
    <t>VNTB08110256</t>
  </si>
  <si>
    <t>VNTB08110298</t>
  </si>
  <si>
    <t>VNTB08130056</t>
  </si>
  <si>
    <t>VNTB08130114</t>
  </si>
  <si>
    <t>VNTB08130130</t>
  </si>
  <si>
    <t>VNCPD0710436</t>
  </si>
  <si>
    <t>VNCPD0710444</t>
  </si>
  <si>
    <t>VNCPD0710469</t>
  </si>
  <si>
    <t>VNCPD0712267</t>
  </si>
  <si>
    <t>VNCPD0712275</t>
  </si>
  <si>
    <t>VNCPD0712283</t>
  </si>
  <si>
    <t>VNCPD0712309</t>
  </si>
  <si>
    <t>VNCPD0712333</t>
  </si>
  <si>
    <t>VNCPD0712358</t>
  </si>
  <si>
    <t>VNCPD0712366</t>
  </si>
  <si>
    <t>VNCPD0712382</t>
  </si>
  <si>
    <t>VNCPD0712408</t>
  </si>
  <si>
    <t>VNCPD0712416</t>
  </si>
  <si>
    <t>VNCPD0712432</t>
  </si>
  <si>
    <t>VNCPD0712440</t>
  </si>
  <si>
    <t>VNCPD0712465</t>
  </si>
  <si>
    <t>VNTD08100172</t>
  </si>
  <si>
    <t>VNTD08100222</t>
  </si>
  <si>
    <t>VNTD08100263</t>
  </si>
  <si>
    <t>VNTD08110023</t>
  </si>
  <si>
    <t>VNTD08110080</t>
  </si>
  <si>
    <t>VNTD08130013</t>
  </si>
  <si>
    <t>VNTD08130096</t>
  </si>
  <si>
    <t>VNTD08130278</t>
  </si>
  <si>
    <t>VNTB08100828</t>
  </si>
  <si>
    <t>VNTB08110835</t>
  </si>
  <si>
    <t>VN00TP101059</t>
  </si>
  <si>
    <t>VN00TP101067</t>
  </si>
  <si>
    <t>VN00TP102057</t>
  </si>
  <si>
    <t>VN00TP102065</t>
  </si>
  <si>
    <t>VN00TP103063</t>
  </si>
  <si>
    <t>VN00TP104053</t>
  </si>
  <si>
    <t>VN00TP104061</t>
  </si>
  <si>
    <t>VN00TP105050</t>
  </si>
  <si>
    <t>VN00TP105068</t>
  </si>
  <si>
    <t>VN00TP106066</t>
  </si>
  <si>
    <t>VN00TP107064</t>
  </si>
  <si>
    <t>VN00TP108054</t>
  </si>
  <si>
    <t>VN00TP108062</t>
  </si>
  <si>
    <t>VN00TP109052</t>
  </si>
  <si>
    <t>VN00TP109060</t>
  </si>
  <si>
    <t>VN00TP110050</t>
  </si>
  <si>
    <t>VN00TP110068</t>
  </si>
  <si>
    <t>VN00TP111058</t>
  </si>
  <si>
    <t>VN00TP111066</t>
  </si>
  <si>
    <t>VN00TP112056</t>
  </si>
  <si>
    <t>TP1_1304</t>
  </si>
  <si>
    <t>VN00TP113047</t>
  </si>
  <si>
    <t>TP1_1404</t>
  </si>
  <si>
    <t>VN00TP114045</t>
  </si>
  <si>
    <t>VN00TP114052</t>
  </si>
  <si>
    <t>TP1_1504</t>
  </si>
  <si>
    <t>VN00TP115042</t>
  </si>
  <si>
    <t>VN00TP115059</t>
  </si>
  <si>
    <t>TP1_1604</t>
  </si>
  <si>
    <t>VN00TP116040</t>
  </si>
  <si>
    <t>VN00TP116057</t>
  </si>
  <si>
    <t>TP1_1704</t>
  </si>
  <si>
    <t>VN00TP117048</t>
  </si>
  <si>
    <t>VN00TP117055</t>
  </si>
  <si>
    <t>TP1_1804</t>
  </si>
  <si>
    <t>VN00TP118046</t>
  </si>
  <si>
    <t>VN00TP118053</t>
  </si>
  <si>
    <t>TP1_1904</t>
  </si>
  <si>
    <t>VN00TP119044</t>
  </si>
  <si>
    <t>VN00TP119051</t>
  </si>
  <si>
    <t>TP4A1406</t>
  </si>
  <si>
    <t>VN00TP120059</t>
  </si>
  <si>
    <t>VN00TP121057</t>
  </si>
  <si>
    <t>VN00TP122055</t>
  </si>
  <si>
    <t>VN00TP123053</t>
  </si>
  <si>
    <t>VN00TP124051</t>
  </si>
  <si>
    <t>VN00TP125058</t>
  </si>
  <si>
    <t>VN0TP1A01059</t>
  </si>
  <si>
    <t>VN0TP1A01067</t>
  </si>
  <si>
    <t>VN0TP1A02057</t>
  </si>
  <si>
    <t>VN0TP1A02065</t>
  </si>
  <si>
    <t>VN0TP1A03055</t>
  </si>
  <si>
    <t>TP1A0306</t>
  </si>
  <si>
    <t>VN0TP1A03063</t>
  </si>
  <si>
    <t>VN0TP1A04053</t>
  </si>
  <si>
    <t>VN0TP1A04061</t>
  </si>
  <si>
    <t>VN0TP1A05050</t>
  </si>
  <si>
    <t>VN0TP1A05068</t>
  </si>
  <si>
    <t>Kho b¹c Hµ néi</t>
  </si>
  <si>
    <t>VN0TP1A06058</t>
  </si>
  <si>
    <t>VN0TP1A06066</t>
  </si>
  <si>
    <t>VN0TP1A07056</t>
  </si>
  <si>
    <t>TP1A0706</t>
  </si>
  <si>
    <t>VN0TP1A07064</t>
  </si>
  <si>
    <t>Quü §Çu t­ §Çu t­ Ph¸t triÓn §« thÞ TP. HCM</t>
  </si>
  <si>
    <t>VN0TP1A08054</t>
  </si>
  <si>
    <t>VN0TP1A08062</t>
  </si>
  <si>
    <t>TP1A0904</t>
  </si>
  <si>
    <t>VN0TP1A09045</t>
  </si>
  <si>
    <t>C«ng ty Tµi chÝnh DÇu khÝ</t>
  </si>
  <si>
    <t>VN0TP1A09052</t>
  </si>
  <si>
    <t>C«ng ty §Çu t­ Ph¸t triÓn ®­êng cao tèc ViÖt Nam</t>
  </si>
  <si>
    <t>VN0TP1A09060</t>
  </si>
  <si>
    <t>TP1A1004</t>
  </si>
  <si>
    <t>VN0TP1A10043</t>
  </si>
  <si>
    <t>VN0TP1A10050</t>
  </si>
  <si>
    <t>VN0TP1A10068</t>
  </si>
  <si>
    <t>TP1A1104</t>
  </si>
  <si>
    <t>VN0TP1A11041</t>
  </si>
  <si>
    <t>VN0TP1A11058</t>
  </si>
  <si>
    <t>VN0TP1A11066</t>
  </si>
  <si>
    <t>TP1A1204</t>
  </si>
  <si>
    <t>VN0TP1A12049</t>
  </si>
  <si>
    <t>VN0TP1A12056</t>
  </si>
  <si>
    <t>VN0TP1A12064</t>
  </si>
  <si>
    <t>TP1A1304</t>
  </si>
  <si>
    <t>VN0TP1A13047</t>
  </si>
  <si>
    <t>Ng©n hµng chÝnh s¸ch x· héi</t>
  </si>
  <si>
    <t>VN0TP1A13054</t>
  </si>
  <si>
    <t>VN0TP1A13062</t>
  </si>
  <si>
    <t>TËp ®oµn §iÖn lùc ViÖt Nam</t>
  </si>
  <si>
    <t>TP1A1404</t>
  </si>
  <si>
    <t>VN0TP1A14045</t>
  </si>
  <si>
    <t>VN0TP1A14052</t>
  </si>
  <si>
    <t>Kho b¹c Nhµ n­íc- Bé Tµi chÝnh</t>
  </si>
  <si>
    <t>VN0TP1A14060</t>
  </si>
  <si>
    <t>TP1A1504</t>
  </si>
  <si>
    <t>VN0TP1A15042</t>
  </si>
  <si>
    <t>VN0TP1A15059</t>
  </si>
  <si>
    <t>VN0TP1A15067</t>
  </si>
  <si>
    <t>TP1A1604</t>
  </si>
  <si>
    <t>VN0TP1A16040</t>
  </si>
  <si>
    <t>VN0TP1A16057</t>
  </si>
  <si>
    <t>VN0TP1A16065</t>
  </si>
  <si>
    <t>TP1A1704</t>
  </si>
  <si>
    <t>VN0TP1A17048</t>
  </si>
  <si>
    <t>VN0TP1A17055</t>
  </si>
  <si>
    <t>TP1A1804</t>
  </si>
  <si>
    <t>VN0TP1A18046</t>
  </si>
  <si>
    <t>VN0TP1A18053</t>
  </si>
  <si>
    <t>TP1A1904</t>
  </si>
  <si>
    <t>VN0TP1A19044</t>
  </si>
  <si>
    <t>VN0TP1A19051</t>
  </si>
  <si>
    <t>TP1A2004</t>
  </si>
  <si>
    <t>VN0TP1A20042</t>
  </si>
  <si>
    <t>VN0TP1A20059</t>
  </si>
  <si>
    <t>TP1A2104</t>
  </si>
  <si>
    <t>VN0TP1A21040</t>
  </si>
  <si>
    <t>VN0TP1A23053</t>
  </si>
  <si>
    <t>VN0TP1A24051</t>
  </si>
  <si>
    <t>VN0TP1A25058</t>
  </si>
  <si>
    <t>VN0TP1A26056</t>
  </si>
  <si>
    <t>VN0TP1A27054</t>
  </si>
  <si>
    <t>VN0TP1A28052</t>
  </si>
  <si>
    <t>VN0TP1A29050</t>
  </si>
  <si>
    <t>VN0TP1A30058</t>
  </si>
  <si>
    <t>VN0TP1A31056</t>
  </si>
  <si>
    <t>VN0TP1A34050</t>
  </si>
  <si>
    <t>VN0TP1A35057</t>
  </si>
  <si>
    <t>VN0TP1A38051</t>
  </si>
  <si>
    <t>VN0TP1A39059</t>
  </si>
  <si>
    <t>VN0TP1A40057</t>
  </si>
  <si>
    <t>VN0TP1A42053</t>
  </si>
  <si>
    <t>VN0TP1A44059</t>
  </si>
  <si>
    <t>VN0TP1A46054</t>
  </si>
  <si>
    <t>VN0TP1A49058</t>
  </si>
  <si>
    <t>VN0TP1A50056</t>
  </si>
  <si>
    <t>VN0TP1A51054</t>
  </si>
  <si>
    <t>VN0TP1A52052</t>
  </si>
  <si>
    <t>VN0TP1A56053</t>
  </si>
  <si>
    <t>VNTB08100372</t>
  </si>
  <si>
    <t>VNTB08100455</t>
  </si>
  <si>
    <t>VNTB08100513</t>
  </si>
  <si>
    <t>VNTB08100570</t>
  </si>
  <si>
    <t>VNTB08110389</t>
  </si>
  <si>
    <t>VNTB08110462</t>
  </si>
  <si>
    <t>VNTB08110520</t>
  </si>
  <si>
    <t>VNTB08130585</t>
  </si>
  <si>
    <t>VNTD08100347</t>
  </si>
  <si>
    <t>VNTD08100404</t>
  </si>
  <si>
    <t>VNTD08110353</t>
  </si>
  <si>
    <t>VNTD08110411</t>
  </si>
  <si>
    <t>VNTB08100703</t>
  </si>
  <si>
    <t>VNTB08110710</t>
  </si>
  <si>
    <t>VNTD08100743</t>
  </si>
  <si>
    <t>VNTD08100818</t>
  </si>
  <si>
    <t>CPD0912018</t>
  </si>
  <si>
    <t>VNTD09120187</t>
  </si>
  <si>
    <t>VN0HN0510018</t>
  </si>
  <si>
    <t>VN0HN0510026</t>
  </si>
  <si>
    <t>VN0HN0611014</t>
  </si>
  <si>
    <t>VN0HN0611022</t>
  </si>
  <si>
    <t>CP4_0202</t>
  </si>
  <si>
    <t>VN00CP402027</t>
  </si>
  <si>
    <t>VN00CP418031</t>
  </si>
  <si>
    <t>VN0CP4A07042</t>
  </si>
  <si>
    <t>VN0CP4A11028</t>
  </si>
  <si>
    <t>VN0CP4A16043</t>
  </si>
  <si>
    <t>CP4A2104</t>
  </si>
  <si>
    <t>VN0CP4A21043</t>
  </si>
  <si>
    <t>VN0CP4A47030</t>
  </si>
  <si>
    <t>VN0CP4A50034</t>
  </si>
  <si>
    <t>VN0QH0510011</t>
  </si>
  <si>
    <t>VN0QH0510029</t>
  </si>
  <si>
    <t>VN0QH0520010</t>
  </si>
  <si>
    <t>VN0QH0520028</t>
  </si>
  <si>
    <t>VN0QH0609029</t>
  </si>
  <si>
    <t>VN0QH0609086</t>
  </si>
  <si>
    <t>VN0QH0609094</t>
  </si>
  <si>
    <t>VN0QH0609102</t>
  </si>
  <si>
    <t>VN0QH0609110</t>
  </si>
  <si>
    <t>VN0QH0609136</t>
  </si>
  <si>
    <t>VN0QH0611025</t>
  </si>
  <si>
    <t>VN0QH0611033</t>
  </si>
  <si>
    <t>VN0QH0611058</t>
  </si>
  <si>
    <t>VN0QH0611066</t>
  </si>
  <si>
    <t>VN0QH0611082</t>
  </si>
  <si>
    <t>VN0QH0611090</t>
  </si>
  <si>
    <t>VN0QH0611108</t>
  </si>
  <si>
    <t>VN0QH0611116</t>
  </si>
  <si>
    <t>VN0QH0611124</t>
  </si>
  <si>
    <t>VN0QH0611132</t>
  </si>
  <si>
    <t>VN0QH0611140</t>
  </si>
  <si>
    <t>VN0QH0611181</t>
  </si>
  <si>
    <t>VN0QH0611199</t>
  </si>
  <si>
    <t>VN0QH0611207</t>
  </si>
  <si>
    <t>VN0QH0611215</t>
  </si>
  <si>
    <t>VN0QH0611249</t>
  </si>
  <si>
    <t>VN0QH0611272</t>
  </si>
  <si>
    <t>VN0QH0611306</t>
  </si>
  <si>
    <t>VN0QH0611322</t>
  </si>
  <si>
    <t>VN0QH0611330</t>
  </si>
  <si>
    <t>VN0QH0611348</t>
  </si>
  <si>
    <t>VN0QH0611355</t>
  </si>
  <si>
    <t>VN0QH0611363</t>
  </si>
  <si>
    <t>VN0QH0611371</t>
  </si>
  <si>
    <t>VN0QH0611413</t>
  </si>
  <si>
    <t>VN0QH0616115</t>
  </si>
  <si>
    <t>VN0QH0616180</t>
  </si>
  <si>
    <t>VN0QH0621016</t>
  </si>
  <si>
    <t>VN0QH0621040</t>
  </si>
  <si>
    <t>VN0QH0621073</t>
  </si>
  <si>
    <t>VN0QH0621115</t>
  </si>
  <si>
    <t>VN0QH0621123</t>
  </si>
  <si>
    <t>VN0QH0621131</t>
  </si>
  <si>
    <t>VN0QH0621164</t>
  </si>
  <si>
    <t>VN0QH0621222</t>
  </si>
  <si>
    <t>VN0QH0621230</t>
  </si>
  <si>
    <t>VN0QH0621255</t>
  </si>
  <si>
    <t>VN0QH0621263</t>
  </si>
  <si>
    <t>TP1A5305</t>
  </si>
  <si>
    <t>VN0QH0621289</t>
  </si>
  <si>
    <t>TP1A5505</t>
  </si>
  <si>
    <t>VN0QH0621297</t>
  </si>
  <si>
    <t>VN0QH0621313</t>
  </si>
  <si>
    <t>VN0QH0621339</t>
  </si>
  <si>
    <t>VN0QH0621388</t>
  </si>
  <si>
    <t>VN0QH0621396</t>
  </si>
  <si>
    <t>VN0QH0621404</t>
  </si>
  <si>
    <t>VN0QH0621420</t>
  </si>
  <si>
    <t>VN0QH0709043</t>
  </si>
  <si>
    <t>VN0QH0709068</t>
  </si>
  <si>
    <t>VN0QH0709159</t>
  </si>
  <si>
    <t>VN0QH0709167</t>
  </si>
  <si>
    <t>VN0QH0709183</t>
  </si>
  <si>
    <t>VN0QH0709209</t>
  </si>
  <si>
    <t>VN0QH0710165</t>
  </si>
  <si>
    <t>VN0QH0710181</t>
  </si>
  <si>
    <t>VN0QH0710207</t>
  </si>
  <si>
    <t>VN0QH0712013</t>
  </si>
  <si>
    <t>VN0QH0712021</t>
  </si>
  <si>
    <t>VN0QH0712039</t>
  </si>
  <si>
    <t>VN0QH0712070</t>
  </si>
  <si>
    <t>VN0QH0712088</t>
  </si>
  <si>
    <t>VN0QH0712104</t>
  </si>
  <si>
    <t>VN0QH0712112</t>
  </si>
  <si>
    <t>VN0QH0712120</t>
  </si>
  <si>
    <t>VN0QH0712138</t>
  </si>
  <si>
    <t>VN0QH0717145</t>
  </si>
  <si>
    <t>VN0QH0717178</t>
  </si>
  <si>
    <t>VN0QH0717228</t>
  </si>
  <si>
    <t>VN0QH0722053</t>
  </si>
  <si>
    <t>VN0QH0722095</t>
  </si>
  <si>
    <t>VN0QH0722137</t>
  </si>
  <si>
    <t>VN0QH0722160</t>
  </si>
  <si>
    <t>VN0QH0722194</t>
  </si>
  <si>
    <t>VN0QH0722210</t>
  </si>
  <si>
    <t>VN0QH0722236</t>
  </si>
  <si>
    <t>VN0QH0722244</t>
  </si>
  <si>
    <t>VNQHB0712250</t>
  </si>
  <si>
    <t>VNBB08100034</t>
  </si>
  <si>
    <t>VNBB08100067</t>
  </si>
  <si>
    <t>VNBB08100075</t>
  </si>
  <si>
    <t>VNBB08100141</t>
  </si>
  <si>
    <t>VNBB08100158</t>
  </si>
  <si>
    <t>VNBB08100208</t>
  </si>
  <si>
    <t>VNBB08110181</t>
  </si>
  <si>
    <t>VNBD08180307</t>
  </si>
  <si>
    <t>VNBD08230235</t>
  </si>
  <si>
    <t>VNBD08230318</t>
  </si>
  <si>
    <t>VNBD08230326</t>
  </si>
  <si>
    <t>VN00TP401053</t>
  </si>
  <si>
    <t>VN0TP4A01053</t>
  </si>
  <si>
    <t>VN0TP4A01061</t>
  </si>
  <si>
    <t>VN0TP4A02069</t>
  </si>
  <si>
    <t>VN0TP4A03059</t>
  </si>
  <si>
    <t>VN0TP4A03067</t>
  </si>
  <si>
    <t>VN0TP4A04057</t>
  </si>
  <si>
    <t>VN0TP4A04065</t>
  </si>
  <si>
    <t>VN0TP4A05054</t>
  </si>
  <si>
    <t>VN0TP4A06052</t>
  </si>
  <si>
    <t>VN0TP4A06060</t>
  </si>
  <si>
    <t>VN0TP4A07068</t>
  </si>
  <si>
    <t>VN0TP4A08066</t>
  </si>
  <si>
    <t>VN0TP4A09056</t>
  </si>
  <si>
    <t>VN0TP4A09064</t>
  </si>
  <si>
    <t>VN0TP4A10054</t>
  </si>
  <si>
    <t>VN0TP4A10062</t>
  </si>
  <si>
    <t>VN0TP4A11052</t>
  </si>
  <si>
    <t>VN0TP4A12050</t>
  </si>
  <si>
    <t>VN0TP4A12068</t>
  </si>
  <si>
    <t>VN0TP4A13058</t>
  </si>
  <si>
    <t>VN0TP4A13066</t>
  </si>
  <si>
    <t>VN0TP4A14056</t>
  </si>
  <si>
    <t>VN0TP4A14064</t>
  </si>
  <si>
    <t>VN0TP4A15053</t>
  </si>
  <si>
    <t>VN0TP4A16069</t>
  </si>
  <si>
    <t>VN0TP4A17059</t>
  </si>
  <si>
    <t>VN0TP4A18057</t>
  </si>
  <si>
    <t>VN0TP4A19055</t>
  </si>
  <si>
    <t>VN0TP4A22059</t>
  </si>
  <si>
    <t>VN0TP4A23057</t>
  </si>
  <si>
    <t>VN0TP4A25052</t>
  </si>
  <si>
    <t>VN0TP4A27058</t>
  </si>
  <si>
    <t>VN0TP4A29054</t>
  </si>
  <si>
    <t>VN0TP4A30052</t>
  </si>
  <si>
    <t>VN0TP4A31050</t>
  </si>
  <si>
    <t>VN0TP4A32058</t>
  </si>
  <si>
    <t>TP4A3704</t>
  </si>
  <si>
    <t>VN0TP4A37040</t>
  </si>
  <si>
    <t>VN0TP4A49045</t>
  </si>
  <si>
    <t>TP4A5104</t>
  </si>
  <si>
    <t>VN0TP4A51041</t>
  </si>
  <si>
    <t>VN0TP4A52049</t>
  </si>
  <si>
    <t>VNBB08130536</t>
  </si>
  <si>
    <t>VNBB08130544</t>
  </si>
  <si>
    <t>VNBB08130619</t>
  </si>
  <si>
    <t>VNBB08130627</t>
  </si>
  <si>
    <t>VNBB08130635</t>
  </si>
  <si>
    <t>VNBB08180333</t>
  </si>
  <si>
    <t>VNBB08180432</t>
  </si>
  <si>
    <t>VNBB08180481</t>
  </si>
  <si>
    <t>VNBB08230369</t>
  </si>
  <si>
    <t>VNBB08230393</t>
  </si>
  <si>
    <t>VNBB08230443</t>
  </si>
  <si>
    <t>VNBB08230492</t>
  </si>
  <si>
    <t>VNBD08110551</t>
  </si>
  <si>
    <t>VNBD08110593</t>
  </si>
  <si>
    <t>VNBD08130476</t>
  </si>
  <si>
    <t>VNBD08130567</t>
  </si>
  <si>
    <t>VNBD08130609</t>
  </si>
  <si>
    <t>VNBD08230425</t>
  </si>
  <si>
    <t>VNBD08230508</t>
  </si>
  <si>
    <t>VNBB08110652</t>
  </si>
  <si>
    <t>VNBB08110686</t>
  </si>
  <si>
    <t>VNBB08110785</t>
  </si>
  <si>
    <t>VNBB08130643</t>
  </si>
  <si>
    <t>VNBB08130668</t>
  </si>
  <si>
    <t>VNBB08130692</t>
  </si>
  <si>
    <t>VNBB08130726</t>
  </si>
  <si>
    <t>VNBB08130734</t>
  </si>
  <si>
    <t>VNBD08110676</t>
  </si>
  <si>
    <t>VNBD08110767</t>
  </si>
  <si>
    <t>VNBD08130757</t>
  </si>
  <si>
    <t>VNBD08130773</t>
  </si>
  <si>
    <t>VNBB08110843</t>
  </si>
  <si>
    <t>VNBD08110858</t>
  </si>
  <si>
    <t>VNBB08110868</t>
  </si>
  <si>
    <t>VNBB08130874</t>
  </si>
  <si>
    <t>VNBB08110884</t>
  </si>
  <si>
    <t>VNBB08110892</t>
  </si>
  <si>
    <t>VNTB08110801</t>
  </si>
  <si>
    <t>VNTB08100794</t>
  </si>
  <si>
    <t>VNTB09110016</t>
  </si>
  <si>
    <t>VNTB09120023</t>
  </si>
  <si>
    <t>VNTB09140039</t>
  </si>
  <si>
    <t>VNTD09110048</t>
  </si>
  <si>
    <t>VNBD09190081</t>
  </si>
  <si>
    <t>VNTB09110099</t>
  </si>
  <si>
    <t>VNTB09120106</t>
  </si>
  <si>
    <t>VNTB09120114</t>
  </si>
  <si>
    <t>VNBB09110149</t>
  </si>
  <si>
    <t>VNBB09110156</t>
  </si>
  <si>
    <t>VNBB09110198</t>
  </si>
  <si>
    <t>VN0HCMB09015</t>
  </si>
  <si>
    <t>VN0HCMB09023</t>
  </si>
  <si>
    <t>VN0HCMB09031</t>
  </si>
  <si>
    <t>VNBB09110206</t>
  </si>
  <si>
    <t>VEC10606</t>
  </si>
  <si>
    <t>VN0VEC109074</t>
  </si>
  <si>
    <t>VN0VEC109082</t>
  </si>
  <si>
    <t>VEC109090</t>
  </si>
  <si>
    <t>VNBB09110214</t>
  </si>
  <si>
    <t>VNBB09120221</t>
  </si>
  <si>
    <t>DNAA0105</t>
  </si>
  <si>
    <t>VN0DNAA01056</t>
  </si>
  <si>
    <t>DNAA0205</t>
  </si>
  <si>
    <t>VN0DNAA02054</t>
  </si>
  <si>
    <t>DNAA0305</t>
  </si>
  <si>
    <t>VN0DNAA03052</t>
  </si>
  <si>
    <t>HCM_0106</t>
  </si>
  <si>
    <t>VN00HCM01065</t>
  </si>
  <si>
    <t>HCM_0107</t>
  </si>
  <si>
    <t>VN00HCM01073</t>
  </si>
  <si>
    <t>HCM_0204</t>
  </si>
  <si>
    <t>VN00HCM02048</t>
  </si>
  <si>
    <t>HCM_0206</t>
  </si>
  <si>
    <t>VN00HCM02063</t>
  </si>
  <si>
    <t>HCM_0207</t>
  </si>
  <si>
    <t>VN00HCM02071</t>
  </si>
  <si>
    <t>HCM_0306</t>
  </si>
  <si>
    <t>VN00HCM03061</t>
  </si>
  <si>
    <t>HCM_0307</t>
  </si>
  <si>
    <t>VN00HCM03079</t>
  </si>
  <si>
    <t>HCM_0406</t>
  </si>
  <si>
    <t>VN00HCM04069</t>
  </si>
  <si>
    <t>HCM_0407</t>
  </si>
  <si>
    <t>VN00HCM04077</t>
  </si>
  <si>
    <t>HCM_0506</t>
  </si>
  <si>
    <t>VN00HCM05066</t>
  </si>
  <si>
    <t>HCM_0507</t>
  </si>
  <si>
    <t>VN00HCM05074</t>
  </si>
  <si>
    <t>HCM_0606</t>
  </si>
  <si>
    <t>VN00HCM06064</t>
  </si>
  <si>
    <t>HCM_0607</t>
  </si>
  <si>
    <t>VN00HCM06072</t>
  </si>
  <si>
    <t>HCM_0706</t>
  </si>
  <si>
    <t>VN00HCM07062</t>
  </si>
  <si>
    <t>HCM_0707</t>
  </si>
  <si>
    <t>VN00HCM07070</t>
  </si>
  <si>
    <t>HCM_0806</t>
  </si>
  <si>
    <t>VN00HCM08060</t>
  </si>
  <si>
    <t>HCM_0807</t>
  </si>
  <si>
    <t>VN00HCM08078</t>
  </si>
  <si>
    <t>HCM_0907</t>
  </si>
  <si>
    <t>VN00HCM09076</t>
  </si>
  <si>
    <t>HCM_1007</t>
  </si>
  <si>
    <t>VN00HCM10074</t>
  </si>
  <si>
    <t>HCM_1107</t>
  </si>
  <si>
    <t>VN00HCM11072</t>
  </si>
  <si>
    <t>HCM_1207</t>
  </si>
  <si>
    <t>VN00HCM12070</t>
  </si>
  <si>
    <t>HCMA0104</t>
  </si>
  <si>
    <t>VN0HCMA01048</t>
  </si>
  <si>
    <t>HCMA0105</t>
  </si>
  <si>
    <t>VN0HCMA01055</t>
  </si>
  <si>
    <t>HCMA0106</t>
  </si>
  <si>
    <t>VN0HCMA01063</t>
  </si>
  <si>
    <t>HCMA0107</t>
  </si>
  <si>
    <t>VN0HCMA01071</t>
  </si>
  <si>
    <t>HCMA0204</t>
  </si>
  <si>
    <t>VN0HCMA02046</t>
  </si>
  <si>
    <t>HCMA0205</t>
  </si>
  <si>
    <t>VN0HCMA02053</t>
  </si>
  <si>
    <t>HCMA0206</t>
  </si>
  <si>
    <t>VN0HCMA02061</t>
  </si>
  <si>
    <t>HCMA0207</t>
  </si>
  <si>
    <t>VN0HCMA02079</t>
  </si>
  <si>
    <t>HCMA0305</t>
  </si>
  <si>
    <t>VN0HCMA03051</t>
  </si>
  <si>
    <t>HCMA0306</t>
  </si>
  <si>
    <t>VN0HCMA03069</t>
  </si>
  <si>
    <t>HCMA0307</t>
  </si>
  <si>
    <t>VN0HCMA03077</t>
  </si>
  <si>
    <t>HCMA0404</t>
  </si>
  <si>
    <t>VN0HCMA04042</t>
  </si>
  <si>
    <t>HCMA0405</t>
  </si>
  <si>
    <t>VN0HCMA04059</t>
  </si>
  <si>
    <t>HCMA0406</t>
  </si>
  <si>
    <t>VN0HCMA04067</t>
  </si>
  <si>
    <t>HCMA0407</t>
  </si>
  <si>
    <t>VN0HCMA04075</t>
  </si>
  <si>
    <t>HCMA0504</t>
  </si>
  <si>
    <t>VN0HCMA05049</t>
  </si>
  <si>
    <t>HCMA0505</t>
  </si>
  <si>
    <t>VN0HCMA05056</t>
  </si>
  <si>
    <t>HCMA0506</t>
  </si>
  <si>
    <t>VN0HCMA05064</t>
  </si>
  <si>
    <t>HCMA0604</t>
  </si>
  <si>
    <t>VN0HCMA06047</t>
  </si>
  <si>
    <t>HCMA0605</t>
  </si>
  <si>
    <t>VN0HCMA06054</t>
  </si>
  <si>
    <t>HCMA0606</t>
  </si>
  <si>
    <t>VN0HCMA06062</t>
  </si>
  <si>
    <t>HCMA0705</t>
  </si>
  <si>
    <t>VN0HCMA07052</t>
  </si>
  <si>
    <t>HCMA0805</t>
  </si>
  <si>
    <t>VN0HCMA08050</t>
  </si>
  <si>
    <t>HCMA0806</t>
  </si>
  <si>
    <t>VN0HCMA08068</t>
  </si>
  <si>
    <t>HCMA0905</t>
  </si>
  <si>
    <t>VN0HCMA09058</t>
  </si>
  <si>
    <t>HCMA0906</t>
  </si>
  <si>
    <t>VN0HCMA09066</t>
  </si>
  <si>
    <t>HCMA1005</t>
  </si>
  <si>
    <t>VN0HCMA10056</t>
  </si>
  <si>
    <t>HCMA1105</t>
  </si>
  <si>
    <t>VN0HCMA11054</t>
  </si>
  <si>
    <t>HCMA1205</t>
  </si>
  <si>
    <t>VN0HCMA12052</t>
  </si>
  <si>
    <t>HCMA1305</t>
  </si>
  <si>
    <t>VN0HCMA13050</t>
  </si>
  <si>
    <t>HCMA1405</t>
  </si>
  <si>
    <t>VN0HCMA14058</t>
  </si>
  <si>
    <t>HCMA1505</t>
  </si>
  <si>
    <t>VN0HCMA15055</t>
  </si>
  <si>
    <t>HCMA1605</t>
  </si>
  <si>
    <t>VN0HCMA16053</t>
  </si>
  <si>
    <t>HCMA1705</t>
  </si>
  <si>
    <t>VN0HCMA17051</t>
  </si>
  <si>
    <t>HCMA1805</t>
  </si>
  <si>
    <t>VN0HCMA18059</t>
  </si>
  <si>
    <t>HCMA1905</t>
  </si>
  <si>
    <t>VN0HCMA19057</t>
  </si>
  <si>
    <t>BCI40106</t>
  </si>
  <si>
    <t>VN0BCI401067</t>
  </si>
  <si>
    <t>Tổng cộng</t>
  </si>
  <si>
    <t>MÃ ISIN</t>
  </si>
  <si>
    <t>KỲ HẠN (năm)</t>
  </si>
  <si>
    <t>NGÀY ĐÁO HẠN</t>
  </si>
  <si>
    <t>NGÀY PHÁT HÀNH</t>
  </si>
  <si>
    <t>NGÀY THANH TOÁN</t>
  </si>
  <si>
    <t>MÃ TRÁI PHIẾU</t>
  </si>
  <si>
    <t>SỐ LƯỢNG ĐĂNG KÝ</t>
  </si>
  <si>
    <t>LÃI SUẤT (%)</t>
  </si>
  <si>
    <t>NGÀY  THỰC THANH TOÁN</t>
  </si>
  <si>
    <t>PHƯƠNG THỨC PH</t>
  </si>
  <si>
    <t>Đấu thầu</t>
  </si>
  <si>
    <t>GIÁ TRỊ 
ĐĂNG KÝ</t>
  </si>
  <si>
    <t>STT</t>
  </si>
  <si>
    <t>NGƯỜI LẬP</t>
  </si>
  <si>
    <t>KT.TỔNG GIÁM ĐỐC
PHÓ TỔNG GIÁM ĐỐC</t>
  </si>
  <si>
    <t>NGÀY NHPT CHUYỂN TIỀN</t>
  </si>
  <si>
    <t>Ngày ĐKCC DỰ KIẾN</t>
  </si>
  <si>
    <t>BVDB16205</t>
  </si>
  <si>
    <t>VNBVDB162055</t>
  </si>
  <si>
    <t>Bảo lãnh</t>
  </si>
  <si>
    <t>BVDB14149</t>
  </si>
  <si>
    <t>VNBVDB141497</t>
  </si>
  <si>
    <t>VDB111010</t>
  </si>
  <si>
    <t>VNVDB1110107</t>
  </si>
  <si>
    <t>28/01/2026</t>
  </si>
  <si>
    <t>BVDB15241</t>
  </si>
  <si>
    <t>VNBVDB152411</t>
  </si>
  <si>
    <t>BVDB15242</t>
  </si>
  <si>
    <t>VNBVDB152429</t>
  </si>
  <si>
    <t>BVDB15244</t>
  </si>
  <si>
    <t>VNBVDB152445</t>
  </si>
  <si>
    <t>BVDB15247</t>
  </si>
  <si>
    <t>VNBVDB152478</t>
  </si>
  <si>
    <t>BVDB15235</t>
  </si>
  <si>
    <t>VNBVDB152353</t>
  </si>
  <si>
    <t>BVDB15248</t>
  </si>
  <si>
    <t>VNBVDB152486</t>
  </si>
  <si>
    <t>BVDB15251</t>
  </si>
  <si>
    <t>VNBVDB152510</t>
  </si>
  <si>
    <t>Tổng cộng:</t>
  </si>
  <si>
    <t>BVDB17265</t>
  </si>
  <si>
    <t>VNBVDB172658</t>
  </si>
  <si>
    <t>BVDB17266</t>
  </si>
  <si>
    <t>VNBVDB172666</t>
  </si>
  <si>
    <t>BVDB17315</t>
  </si>
  <si>
    <t>VNBVDB173151</t>
  </si>
  <si>
    <t>BVDB17267</t>
  </si>
  <si>
    <t>VNBVDB172674</t>
  </si>
  <si>
    <t>BVDB17316</t>
  </si>
  <si>
    <t>VNBVDB173169</t>
  </si>
  <si>
    <t>BVDB17268</t>
  </si>
  <si>
    <t>VNBVDB172682</t>
  </si>
  <si>
    <t>BVDB17317</t>
  </si>
  <si>
    <t>VNBVDB173177</t>
  </si>
  <si>
    <t>BVDB17318</t>
  </si>
  <si>
    <t>VNBVDB173185</t>
  </si>
  <si>
    <t>BVDB17269</t>
  </si>
  <si>
    <t>VNBVDB172690</t>
  </si>
  <si>
    <t>BVDB17270</t>
  </si>
  <si>
    <t>VNBVDB172708</t>
  </si>
  <si>
    <t>BVDB17319</t>
  </si>
  <si>
    <t>VNBVDB173193</t>
  </si>
  <si>
    <t>BVDB17320</t>
  </si>
  <si>
    <t>BVDB17271</t>
  </si>
  <si>
    <t>VNBVDB173201</t>
  </si>
  <si>
    <t>VNBVDB172716</t>
  </si>
  <si>
    <t>BVDB18235</t>
  </si>
  <si>
    <t>VNBVDB182350</t>
  </si>
  <si>
    <t>BVDB18041</t>
  </si>
  <si>
    <t>VNBVDB180412</t>
  </si>
  <si>
    <t>BVDB18061</t>
  </si>
  <si>
    <t>VNBVDB180610</t>
  </si>
  <si>
    <t>BVDB18236</t>
  </si>
  <si>
    <t>VNBVDB182368</t>
  </si>
  <si>
    <t>BVDB18042</t>
  </si>
  <si>
    <t>VNBVDB180420</t>
  </si>
  <si>
    <t>BVDB18063</t>
  </si>
  <si>
    <t>VNBVDB180636</t>
  </si>
  <si>
    <t>BVDB18043</t>
  </si>
  <si>
    <t>VNBVDB180438</t>
  </si>
  <si>
    <t>BVDB18237</t>
  </si>
  <si>
    <t>VNBVDB182376</t>
  </si>
  <si>
    <t>BVDB19021</t>
  </si>
  <si>
    <t>VNBVDB190213</t>
  </si>
  <si>
    <t>BVDB19041</t>
  </si>
  <si>
    <t>VNBVDB190411</t>
  </si>
  <si>
    <t>BVDB19061</t>
  </si>
  <si>
    <t>VNBVDB190619</t>
  </si>
  <si>
    <t>BVDB19081</t>
  </si>
  <si>
    <t>VNBVDB190817</t>
  </si>
  <si>
    <t>BVDB19022</t>
  </si>
  <si>
    <t>VNBVDB190221</t>
  </si>
  <si>
    <t>BVDB19042</t>
  </si>
  <si>
    <t>VNBVDB190429</t>
  </si>
  <si>
    <t>BVDB19062</t>
  </si>
  <si>
    <t>VNBVDB190627</t>
  </si>
  <si>
    <t>BVDB19082</t>
  </si>
  <si>
    <t>VNBVDB190825</t>
  </si>
  <si>
    <t>BVDB19063</t>
  </si>
  <si>
    <t>VNBVDB190635</t>
  </si>
  <si>
    <t>BVDB19083</t>
  </si>
  <si>
    <t>VNBVDB190833</t>
  </si>
  <si>
    <t>BVDB19064</t>
  </si>
  <si>
    <t>VNBVDB190643</t>
  </si>
  <si>
    <t>BVDB19084</t>
  </si>
  <si>
    <t>VNBVDB190841</t>
  </si>
  <si>
    <t>BVDB20099</t>
  </si>
  <si>
    <t>BVDB20084</t>
  </si>
  <si>
    <t>BVDB20085</t>
  </si>
  <si>
    <t>BVDB20100</t>
  </si>
  <si>
    <t>VNBVDB200996</t>
  </si>
  <si>
    <t>VNBVDB200848</t>
  </si>
  <si>
    <t>VNBVDB200855</t>
  </si>
  <si>
    <t>VNBVDB201002</t>
  </si>
  <si>
    <t>Nguyễn Thị Thanh Hà</t>
  </si>
  <si>
    <t>BVDB20086</t>
  </si>
  <si>
    <t>VNBVDB200863</t>
  </si>
  <si>
    <t>BVDB20101</t>
  </si>
  <si>
    <t>VNBVDB201010</t>
  </si>
  <si>
    <t>BVDB20087</t>
  </si>
  <si>
    <t>VNBVDB200871</t>
  </si>
  <si>
    <t>BVDB20102</t>
  </si>
  <si>
    <t>VNBVDB201028</t>
  </si>
  <si>
    <t>BVDB20103</t>
  </si>
  <si>
    <t>VNBVDB201036</t>
  </si>
  <si>
    <r>
      <t>Nơi nhận:</t>
    </r>
    <r>
      <rPr>
        <sz val="10"/>
        <rFont val="Times New Roman"/>
        <family val="1"/>
      </rPr>
      <t xml:space="preserve">
- THPC (TBT website);
- Lưu: ĐK (02b).</t>
    </r>
  </si>
  <si>
    <t>BVDB21061</t>
  </si>
  <si>
    <t>BVDB21076</t>
  </si>
  <si>
    <t>BVDB21091</t>
  </si>
  <si>
    <t>BVDB21092</t>
  </si>
  <si>
    <t>BVDB21063</t>
  </si>
  <si>
    <t>BVDB21078</t>
  </si>
  <si>
    <t>BVDB21093</t>
  </si>
  <si>
    <t>BVDB21094</t>
  </si>
  <si>
    <t>VNBVDB210615</t>
  </si>
  <si>
    <t>VNBVDB210763</t>
  </si>
  <si>
    <t>VNBVDB210912</t>
  </si>
  <si>
    <t>VNBVDB210920</t>
  </si>
  <si>
    <t>VNBVDB210631</t>
  </si>
  <si>
    <t>VNBVDB210789</t>
  </si>
  <si>
    <t>VNBVDB210938</t>
  </si>
  <si>
    <t>VNBVDB210946</t>
  </si>
  <si>
    <t>BẢNG THEO DÕI THỰC HIỆN QUYỀN THANH TOÁN GỐC/LÃI TRÁI PHIẾU NGÂN HÀNG PHÁT TRIỂN VIỆT NAM NĂM 2024</t>
  </si>
  <si>
    <t xml:space="preserve">TRƯỞNG PHÒNG
</t>
  </si>
  <si>
    <t>Võ Thanh Tuấn</t>
  </si>
  <si>
    <t>Trần Hương Trà</t>
  </si>
  <si>
    <t>TỔNG CÔNG TY LƯU KÝ
VÀ BÙ TRỪ CHỨNG KHOÁN VIỆT NAM</t>
  </si>
  <si>
    <t>CỘNG HÒA XÃ HỘI CHỦ NGHĨA VIỆT NAM
Độc lập - Tự do - Hạnh phúc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</si>
</sst>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_);_(* \(#,##0\);_(* &quot;-&quot;??_);_(@_)"/>
    <numFmt numFmtId="181" formatCode="[$-1010000]d/m/yyyy;@"/>
    <numFmt numFmtId="182" formatCode="dd/mm/yyyy;@"/>
    <numFmt numFmtId="183" formatCode="#,##0.00_);\-#,##0.00"/>
    <numFmt numFmtId="184" formatCode="dd&quot;/&quot;mm&quot;/&quot;yyyy"/>
    <numFmt numFmtId="185" formatCode="_-* #,##0_-;\-* #,##0_-;_-* &quot;-&quot;??_-;_-@_-"/>
    <numFmt numFmtId="186" formatCode="[$-409]dddd\,\ mmmm\ dd\,\ yyyy"/>
    <numFmt numFmtId="187" formatCode="_(* #,##0.0_);_(* \(#,##0.0\);_(* &quot;-&quot;??_);_(@_)"/>
    <numFmt numFmtId="188" formatCode="[$-809]dd\ mmmm\ yyyy"/>
    <numFmt numFmtId="189" formatCode="_(* #,##0.000_);_(* \(#,##0.000\);_(* &quot;-&quot;??_);_(@_)"/>
    <numFmt numFmtId="190" formatCode="[$-1010000]d/m/yy;@"/>
    <numFmt numFmtId="191" formatCode="_(* #,##0.0_);_(* \(#,##0.0\);_(* &quot;-&quot;?_);_(@_)"/>
    <numFmt numFmtId="192" formatCode="mmm\-yyyy"/>
    <numFmt numFmtId="193" formatCode="0.0"/>
    <numFmt numFmtId="194" formatCode="#,##0.000_);\-#,##0.000"/>
    <numFmt numFmtId="195" formatCode="#,##0.0_);\-#,##0.0"/>
    <numFmt numFmtId="196" formatCode="[$-42A]dd\ mmmm\ yyyy"/>
  </numFmts>
  <fonts count="65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.VnTime"/>
      <family val="2"/>
    </font>
    <font>
      <sz val="9"/>
      <color indexed="8"/>
      <name val=".VnTime"/>
      <family val="2"/>
    </font>
    <font>
      <sz val="9"/>
      <color indexed="10"/>
      <name val="Times New Roman"/>
      <family val="1"/>
    </font>
    <font>
      <b/>
      <sz val="9"/>
      <color indexed="10"/>
      <name val=".VnTime"/>
      <family val="2"/>
    </font>
    <font>
      <sz val="9"/>
      <color indexed="10"/>
      <name val=".VnTime"/>
      <family val="2"/>
    </font>
    <font>
      <sz val="9"/>
      <name val="Times New Roman"/>
      <family val="1"/>
    </font>
    <font>
      <b/>
      <sz val="9"/>
      <name val=".VnTime"/>
      <family val="2"/>
    </font>
    <font>
      <sz val="9"/>
      <name val=".VnTime"/>
      <family val="2"/>
    </font>
    <font>
      <sz val="8"/>
      <name val="Times New Roman"/>
      <family val="2"/>
    </font>
    <font>
      <u val="single"/>
      <sz val="13.2"/>
      <color indexed="12"/>
      <name val="Times New Roman"/>
      <family val="2"/>
    </font>
    <font>
      <u val="single"/>
      <sz val="13.2"/>
      <color indexed="36"/>
      <name val="Times New Roman"/>
      <family val="2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3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10"/>
      <name val="Times New Roman"/>
      <family val="1"/>
    </font>
    <font>
      <sz val="13"/>
      <color indexed="56"/>
      <name val="Times New Roman"/>
      <family val="1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rgb="FFFF0000"/>
      <name val="Times New Roman"/>
      <family val="1"/>
    </font>
    <font>
      <b/>
      <sz val="13"/>
      <color rgb="FF002060"/>
      <name val="Times New Roman"/>
      <family val="1"/>
    </font>
    <font>
      <sz val="13"/>
      <color rgb="FF002060"/>
      <name val="Times New Roman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0" fontId="4" fillId="0" borderId="10" xfId="42" applyNumberFormat="1" applyFont="1" applyFill="1" applyBorder="1" applyAlignment="1">
      <alignment horizontal="center" vertical="center" wrapText="1"/>
    </xf>
    <xf numFmtId="3" fontId="4" fillId="0" borderId="10" xfId="42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14" fontId="2" fillId="0" borderId="13" xfId="0" applyNumberFormat="1" applyFont="1" applyFill="1" applyBorder="1" applyAlignment="1" applyProtection="1">
      <alignment vertical="center"/>
      <protection/>
    </xf>
    <xf numFmtId="185" fontId="2" fillId="0" borderId="13" xfId="42" applyNumberFormat="1" applyFont="1" applyFill="1" applyBorder="1" applyAlignment="1" applyProtection="1">
      <alignment vertical="center"/>
      <protection/>
    </xf>
    <xf numFmtId="185" fontId="2" fillId="0" borderId="13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14" fontId="2" fillId="0" borderId="12" xfId="0" applyNumberFormat="1" applyFont="1" applyFill="1" applyBorder="1" applyAlignment="1" applyProtection="1">
      <alignment vertical="center"/>
      <protection/>
    </xf>
    <xf numFmtId="185" fontId="2" fillId="0" borderId="12" xfId="42" applyNumberFormat="1" applyFont="1" applyFill="1" applyBorder="1" applyAlignment="1" applyProtection="1">
      <alignment vertical="center"/>
      <protection/>
    </xf>
    <xf numFmtId="185" fontId="2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4" fontId="2" fillId="0" borderId="12" xfId="42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 applyProtection="1">
      <alignment vertical="center"/>
      <protection/>
    </xf>
    <xf numFmtId="183" fontId="12" fillId="0" borderId="12" xfId="0" applyNumberFormat="1" applyFont="1" applyFill="1" applyBorder="1" applyAlignment="1">
      <alignment horizontal="center" vertical="center"/>
    </xf>
    <xf numFmtId="182" fontId="12" fillId="0" borderId="12" xfId="0" applyNumberFormat="1" applyFont="1" applyFill="1" applyBorder="1" applyAlignment="1">
      <alignment vertical="center"/>
    </xf>
    <xf numFmtId="14" fontId="10" fillId="0" borderId="12" xfId="0" applyNumberFormat="1" applyFont="1" applyFill="1" applyBorder="1" applyAlignment="1" applyProtection="1">
      <alignment vertical="center"/>
      <protection/>
    </xf>
    <xf numFmtId="3" fontId="2" fillId="0" borderId="14" xfId="0" applyNumberFormat="1" applyFont="1" applyFill="1" applyBorder="1" applyAlignment="1" applyProtection="1">
      <alignment vertical="center"/>
      <protection/>
    </xf>
    <xf numFmtId="185" fontId="2" fillId="0" borderId="14" xfId="0" applyNumberFormat="1" applyFont="1" applyFill="1" applyBorder="1" applyAlignment="1" applyProtection="1">
      <alignment vertical="center"/>
      <protection/>
    </xf>
    <xf numFmtId="185" fontId="2" fillId="0" borderId="14" xfId="42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right" vertical="center"/>
    </xf>
    <xf numFmtId="183" fontId="12" fillId="0" borderId="16" xfId="0" applyNumberFormat="1" applyFont="1" applyFill="1" applyBorder="1" applyAlignment="1">
      <alignment horizontal="center" vertical="center"/>
    </xf>
    <xf numFmtId="182" fontId="12" fillId="0" borderId="16" xfId="0" applyNumberFormat="1" applyFont="1" applyFill="1" applyBorder="1" applyAlignment="1">
      <alignment vertical="center"/>
    </xf>
    <xf numFmtId="14" fontId="10" fillId="0" borderId="16" xfId="0" applyNumberFormat="1" applyFont="1" applyFill="1" applyBorder="1" applyAlignment="1" applyProtection="1">
      <alignment vertical="center"/>
      <protection/>
    </xf>
    <xf numFmtId="4" fontId="2" fillId="0" borderId="14" xfId="42" applyNumberFormat="1" applyFont="1" applyFill="1" applyBorder="1" applyAlignment="1" applyProtection="1">
      <alignment vertical="center"/>
      <protection/>
    </xf>
    <xf numFmtId="0" fontId="10" fillId="0" borderId="16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3" fontId="3" fillId="0" borderId="2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 quotePrefix="1">
      <alignment vertical="center"/>
      <protection/>
    </xf>
    <xf numFmtId="14" fontId="2" fillId="0" borderId="14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23" xfId="0" applyNumberFormat="1" applyFont="1" applyFill="1" applyBorder="1" applyAlignment="1" applyProtection="1">
      <alignment horizontal="left" vertical="center"/>
      <protection/>
    </xf>
    <xf numFmtId="14" fontId="3" fillId="0" borderId="11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14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4" fontId="2" fillId="0" borderId="13" xfId="42" applyNumberFormat="1" applyFont="1" applyFill="1" applyBorder="1" applyAlignment="1" applyProtection="1">
      <alignment vertical="center"/>
      <protection/>
    </xf>
    <xf numFmtId="3" fontId="2" fillId="0" borderId="16" xfId="0" applyNumberFormat="1" applyFont="1" applyFill="1" applyBorder="1" applyAlignment="1" applyProtection="1">
      <alignment vertical="center"/>
      <protection/>
    </xf>
    <xf numFmtId="14" fontId="2" fillId="0" borderId="16" xfId="0" applyNumberFormat="1" applyFont="1" applyFill="1" applyBorder="1" applyAlignment="1" applyProtection="1">
      <alignment vertical="center"/>
      <protection/>
    </xf>
    <xf numFmtId="185" fontId="2" fillId="0" borderId="16" xfId="42" applyNumberFormat="1" applyFont="1" applyFill="1" applyBorder="1" applyAlignment="1" applyProtection="1">
      <alignment vertical="center"/>
      <protection/>
    </xf>
    <xf numFmtId="185" fontId="2" fillId="0" borderId="16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4" fontId="3" fillId="0" borderId="0" xfId="0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85" fontId="2" fillId="0" borderId="0" xfId="42" applyNumberFormat="1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right" vertical="center"/>
    </xf>
    <xf numFmtId="183" fontId="6" fillId="0" borderId="13" xfId="0" applyNumberFormat="1" applyFont="1" applyFill="1" applyBorder="1" applyAlignment="1">
      <alignment horizontal="center" vertical="center"/>
    </xf>
    <xf numFmtId="182" fontId="6" fillId="0" borderId="13" xfId="0" applyNumberFormat="1" applyFont="1" applyFill="1" applyBorder="1" applyAlignment="1">
      <alignment vertical="center"/>
    </xf>
    <xf numFmtId="184" fontId="6" fillId="0" borderId="13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right" vertical="center"/>
    </xf>
    <xf numFmtId="183" fontId="6" fillId="0" borderId="12" xfId="0" applyNumberFormat="1" applyFont="1" applyFill="1" applyBorder="1" applyAlignment="1">
      <alignment horizontal="center" vertical="center"/>
    </xf>
    <xf numFmtId="182" fontId="6" fillId="0" borderId="12" xfId="0" applyNumberFormat="1" applyFont="1" applyFill="1" applyBorder="1" applyAlignment="1">
      <alignment vertical="center"/>
    </xf>
    <xf numFmtId="184" fontId="6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 applyProtection="1">
      <alignment vertical="center"/>
      <protection/>
    </xf>
    <xf numFmtId="183" fontId="9" fillId="0" borderId="12" xfId="0" applyNumberFormat="1" applyFont="1" applyFill="1" applyBorder="1" applyAlignment="1">
      <alignment horizontal="center" vertical="center"/>
    </xf>
    <xf numFmtId="182" fontId="9" fillId="0" borderId="12" xfId="0" applyNumberFormat="1" applyFont="1" applyFill="1" applyBorder="1" applyAlignment="1">
      <alignment vertical="center"/>
    </xf>
    <xf numFmtId="184" fontId="9" fillId="0" borderId="12" xfId="0" applyNumberFormat="1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 applyProtection="1">
      <alignment vertical="center"/>
      <protection/>
    </xf>
    <xf numFmtId="185" fontId="7" fillId="0" borderId="12" xfId="42" applyNumberFormat="1" applyFont="1" applyFill="1" applyBorder="1" applyAlignment="1" applyProtection="1">
      <alignment vertical="center"/>
      <protection/>
    </xf>
    <xf numFmtId="185" fontId="7" fillId="0" borderId="12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14" fontId="2" fillId="0" borderId="25" xfId="0" applyNumberFormat="1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right" vertical="center"/>
    </xf>
    <xf numFmtId="183" fontId="6" fillId="0" borderId="14" xfId="0" applyNumberFormat="1" applyFont="1" applyFill="1" applyBorder="1" applyAlignment="1">
      <alignment horizontal="center" vertical="center"/>
    </xf>
    <xf numFmtId="182" fontId="6" fillId="0" borderId="14" xfId="0" applyNumberFormat="1" applyFont="1" applyFill="1" applyBorder="1" applyAlignment="1">
      <alignment vertical="center"/>
    </xf>
    <xf numFmtId="184" fontId="6" fillId="0" borderId="14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 applyProtection="1">
      <alignment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3" fontId="10" fillId="0" borderId="16" xfId="0" applyNumberFormat="1" applyFont="1" applyFill="1" applyBorder="1" applyAlignment="1" applyProtection="1">
      <alignment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right" vertical="center"/>
    </xf>
    <xf numFmtId="3" fontId="2" fillId="0" borderId="26" xfId="0" applyNumberFormat="1" applyFont="1" applyFill="1" applyBorder="1" applyAlignment="1" applyProtection="1">
      <alignment vertical="center"/>
      <protection/>
    </xf>
    <xf numFmtId="183" fontId="6" fillId="0" borderId="26" xfId="0" applyNumberFormat="1" applyFont="1" applyFill="1" applyBorder="1" applyAlignment="1">
      <alignment horizontal="center" vertical="center"/>
    </xf>
    <xf numFmtId="182" fontId="6" fillId="0" borderId="26" xfId="0" applyNumberFormat="1" applyFont="1" applyFill="1" applyBorder="1" applyAlignment="1">
      <alignment vertical="center"/>
    </xf>
    <xf numFmtId="184" fontId="6" fillId="0" borderId="26" xfId="0" applyNumberFormat="1" applyFont="1" applyFill="1" applyBorder="1" applyAlignment="1">
      <alignment horizontal="center" vertical="center"/>
    </xf>
    <xf numFmtId="14" fontId="2" fillId="0" borderId="26" xfId="0" applyNumberFormat="1" applyFont="1" applyFill="1" applyBorder="1" applyAlignment="1" applyProtection="1">
      <alignment vertical="center"/>
      <protection/>
    </xf>
    <xf numFmtId="185" fontId="2" fillId="0" borderId="26" xfId="42" applyNumberFormat="1" applyFont="1" applyFill="1" applyBorder="1" applyAlignment="1" applyProtection="1">
      <alignment vertical="center"/>
      <protection/>
    </xf>
    <xf numFmtId="185" fontId="2" fillId="0" borderId="26" xfId="0" applyNumberFormat="1" applyFont="1" applyFill="1" applyBorder="1" applyAlignment="1" applyProtection="1">
      <alignment vertical="center"/>
      <protection/>
    </xf>
    <xf numFmtId="0" fontId="2" fillId="0" borderId="26" xfId="0" applyNumberFormat="1" applyFont="1" applyFill="1" applyBorder="1" applyAlignment="1" applyProtection="1">
      <alignment vertical="center"/>
      <protection/>
    </xf>
    <xf numFmtId="3" fontId="5" fillId="0" borderId="11" xfId="0" applyNumberFormat="1" applyFont="1" applyFill="1" applyBorder="1" applyAlignment="1">
      <alignment horizontal="right" vertical="center"/>
    </xf>
    <xf numFmtId="183" fontId="5" fillId="0" borderId="11" xfId="0" applyNumberFormat="1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83" fontId="6" fillId="0" borderId="11" xfId="0" applyNumberFormat="1" applyFont="1" applyFill="1" applyBorder="1" applyAlignment="1">
      <alignment horizontal="center" vertical="center"/>
    </xf>
    <xf numFmtId="182" fontId="6" fillId="0" borderId="11" xfId="0" applyNumberFormat="1" applyFont="1" applyFill="1" applyBorder="1" applyAlignment="1">
      <alignment vertical="center"/>
    </xf>
    <xf numFmtId="0" fontId="3" fillId="0" borderId="2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3" fontId="5" fillId="0" borderId="16" xfId="0" applyNumberFormat="1" applyFont="1" applyFill="1" applyBorder="1" applyAlignment="1">
      <alignment horizontal="right" vertical="center"/>
    </xf>
    <xf numFmtId="183" fontId="6" fillId="0" borderId="16" xfId="0" applyNumberFormat="1" applyFont="1" applyFill="1" applyBorder="1" applyAlignment="1">
      <alignment horizontal="center" vertical="center"/>
    </xf>
    <xf numFmtId="182" fontId="6" fillId="0" borderId="1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right" vertical="center"/>
    </xf>
    <xf numFmtId="184" fontId="6" fillId="0" borderId="16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1" xfId="0" applyFont="1" applyFill="1" applyBorder="1" applyAlignment="1" applyProtection="1">
      <alignment vertical="center"/>
      <protection locked="0"/>
    </xf>
    <xf numFmtId="0" fontId="19" fillId="33" borderId="11" xfId="0" applyFont="1" applyFill="1" applyBorder="1" applyAlignment="1">
      <alignment horizontal="left" vertical="center"/>
    </xf>
    <xf numFmtId="14" fontId="19" fillId="33" borderId="11" xfId="0" applyNumberFormat="1" applyFont="1" applyFill="1" applyBorder="1" applyAlignment="1">
      <alignment horizontal="center" vertical="center"/>
    </xf>
    <xf numFmtId="0" fontId="19" fillId="33" borderId="11" xfId="0" applyNumberFormat="1" applyFont="1" applyFill="1" applyBorder="1" applyAlignment="1" applyProtection="1">
      <alignment horizontal="center" vertical="center" wrapText="1"/>
      <protection/>
    </xf>
    <xf numFmtId="0" fontId="1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3" fontId="19" fillId="33" borderId="11" xfId="0" applyNumberFormat="1" applyFont="1" applyFill="1" applyBorder="1" applyAlignment="1">
      <alignment horizontal="right" vertical="center"/>
    </xf>
    <xf numFmtId="180" fontId="19" fillId="33" borderId="11" xfId="42" applyNumberFormat="1" applyFont="1" applyFill="1" applyBorder="1" applyAlignment="1" applyProtection="1">
      <alignment horizontal="right" vertical="center" wrapText="1"/>
      <protection/>
    </xf>
    <xf numFmtId="0" fontId="19" fillId="33" borderId="11" xfId="0" applyFont="1" applyFill="1" applyBorder="1" applyAlignment="1" applyProtection="1">
      <alignment horizontal="left" vertical="center" wrapText="1"/>
      <protection locked="0"/>
    </xf>
    <xf numFmtId="14" fontId="19" fillId="33" borderId="11" xfId="0" applyNumberFormat="1" applyFont="1" applyFill="1" applyBorder="1" applyAlignment="1" applyProtection="1">
      <alignment horizontal="center" vertical="center" wrapText="1"/>
      <protection/>
    </xf>
    <xf numFmtId="0" fontId="16" fillId="33" borderId="0" xfId="0" applyFont="1" applyFill="1" applyAlignment="1">
      <alignment horizontal="center" vertical="center"/>
    </xf>
    <xf numFmtId="0" fontId="19" fillId="33" borderId="11" xfId="0" applyNumberFormat="1" applyFont="1" applyFill="1" applyBorder="1" applyAlignment="1" applyProtection="1">
      <alignment horizontal="left" vertical="center" wrapText="1"/>
      <protection/>
    </xf>
    <xf numFmtId="0" fontId="22" fillId="33" borderId="11" xfId="0" applyFont="1" applyFill="1" applyBorder="1" applyAlignment="1">
      <alignment horizontal="center" vertical="center" wrapText="1"/>
    </xf>
    <xf numFmtId="180" fontId="23" fillId="33" borderId="0" xfId="42" applyNumberFormat="1" applyFont="1" applyFill="1" applyAlignment="1">
      <alignment horizontal="right" vertical="center"/>
    </xf>
    <xf numFmtId="14" fontId="22" fillId="33" borderId="11" xfId="0" applyNumberFormat="1" applyFont="1" applyFill="1" applyBorder="1" applyAlignment="1">
      <alignment horizontal="center" vertical="center" wrapText="1"/>
    </xf>
    <xf numFmtId="3" fontId="19" fillId="33" borderId="11" xfId="0" applyNumberFormat="1" applyFont="1" applyFill="1" applyBorder="1" applyAlignment="1" applyProtection="1">
      <alignment horizontal="right" vertical="center"/>
      <protection/>
    </xf>
    <xf numFmtId="0" fontId="19" fillId="33" borderId="11" xfId="0" applyNumberFormat="1" applyFont="1" applyFill="1" applyBorder="1" applyAlignment="1" applyProtection="1">
      <alignment vertical="center" wrapText="1"/>
      <protection/>
    </xf>
    <xf numFmtId="180" fontId="22" fillId="33" borderId="11" xfId="0" applyNumberFormat="1" applyFont="1" applyFill="1" applyBorder="1" applyAlignment="1">
      <alignment horizontal="right" vertical="center"/>
    </xf>
    <xf numFmtId="0" fontId="19" fillId="33" borderId="0" xfId="0" applyFont="1" applyFill="1" applyAlignment="1">
      <alignment horizontal="left" vertical="center"/>
    </xf>
    <xf numFmtId="14" fontId="19" fillId="33" borderId="0" xfId="0" applyNumberFormat="1" applyFont="1" applyFill="1" applyAlignment="1">
      <alignment horizontal="center" vertical="center"/>
    </xf>
    <xf numFmtId="0" fontId="19" fillId="33" borderId="0" xfId="0" applyFont="1" applyFill="1" applyAlignment="1">
      <alignment horizontal="right" vertical="center"/>
    </xf>
    <xf numFmtId="0" fontId="19" fillId="33" borderId="0" xfId="0" applyNumberFormat="1" applyFont="1" applyFill="1" applyAlignment="1">
      <alignment vertical="center"/>
    </xf>
    <xf numFmtId="182" fontId="22" fillId="33" borderId="0" xfId="0" applyNumberFormat="1" applyFont="1" applyFill="1" applyAlignment="1">
      <alignment horizontal="center" vertical="center"/>
    </xf>
    <xf numFmtId="180" fontId="22" fillId="33" borderId="0" xfId="42" applyNumberFormat="1" applyFont="1" applyFill="1" applyAlignment="1">
      <alignment horizontal="right" vertical="center"/>
    </xf>
    <xf numFmtId="0" fontId="22" fillId="33" borderId="0" xfId="0" applyFont="1" applyFill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18" fillId="33" borderId="0" xfId="0" applyNumberFormat="1" applyFont="1" applyFill="1" applyBorder="1" applyAlignment="1" applyProtection="1">
      <alignment horizontal="left" vertical="center" wrapText="1"/>
      <protection/>
    </xf>
    <xf numFmtId="180" fontId="19" fillId="33" borderId="0" xfId="42" applyNumberFormat="1" applyFont="1" applyFill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61" fillId="33" borderId="11" xfId="0" applyNumberFormat="1" applyFont="1" applyFill="1" applyBorder="1" applyAlignment="1" applyProtection="1">
      <alignment vertical="center" wrapText="1"/>
      <protection/>
    </xf>
    <xf numFmtId="0" fontId="61" fillId="33" borderId="11" xfId="0" applyNumberFormat="1" applyFont="1" applyFill="1" applyBorder="1" applyAlignment="1" applyProtection="1">
      <alignment horizontal="left" vertical="center" wrapText="1"/>
      <protection/>
    </xf>
    <xf numFmtId="0" fontId="61" fillId="33" borderId="11" xfId="0" applyNumberFormat="1" applyFont="1" applyFill="1" applyBorder="1" applyAlignment="1" applyProtection="1">
      <alignment horizontal="center" vertical="center" wrapText="1"/>
      <protection/>
    </xf>
    <xf numFmtId="14" fontId="61" fillId="33" borderId="11" xfId="0" applyNumberFormat="1" applyFont="1" applyFill="1" applyBorder="1" applyAlignment="1" applyProtection="1">
      <alignment horizontal="center" vertical="center" wrapText="1"/>
      <protection/>
    </xf>
    <xf numFmtId="14" fontId="61" fillId="33" borderId="11" xfId="0" applyNumberFormat="1" applyFont="1" applyFill="1" applyBorder="1" applyAlignment="1">
      <alignment horizontal="center" vertical="center"/>
    </xf>
    <xf numFmtId="180" fontId="61" fillId="33" borderId="11" xfId="42" applyNumberFormat="1" applyFont="1" applyFill="1" applyBorder="1" applyAlignment="1" applyProtection="1">
      <alignment horizontal="right" vertical="center" wrapText="1"/>
      <protection/>
    </xf>
    <xf numFmtId="3" fontId="61" fillId="33" borderId="11" xfId="0" applyNumberFormat="1" applyFont="1" applyFill="1" applyBorder="1" applyAlignment="1" applyProtection="1">
      <alignment horizontal="right" vertical="center"/>
      <protection/>
    </xf>
    <xf numFmtId="0" fontId="18" fillId="33" borderId="0" xfId="0" applyFont="1" applyFill="1" applyAlignment="1">
      <alignment vertical="center"/>
    </xf>
    <xf numFmtId="43" fontId="19" fillId="33" borderId="11" xfId="42" applyNumberFormat="1" applyFont="1" applyFill="1" applyBorder="1" applyAlignment="1" applyProtection="1">
      <alignment vertical="center" wrapText="1"/>
      <protection/>
    </xf>
    <xf numFmtId="43" fontId="19" fillId="33" borderId="11" xfId="42" applyNumberFormat="1" applyFont="1" applyFill="1" applyBorder="1" applyAlignment="1">
      <alignment vertical="center"/>
    </xf>
    <xf numFmtId="43" fontId="61" fillId="33" borderId="11" xfId="42" applyNumberFormat="1" applyFont="1" applyFill="1" applyBorder="1" applyAlignment="1" applyProtection="1">
      <alignment vertical="center" wrapText="1"/>
      <protection/>
    </xf>
    <xf numFmtId="0" fontId="16" fillId="33" borderId="0" xfId="0" applyFont="1" applyFill="1" applyAlignment="1">
      <alignment horizontal="right" vertical="center"/>
    </xf>
    <xf numFmtId="0" fontId="21" fillId="33" borderId="0" xfId="0" applyFont="1" applyFill="1" applyAlignment="1">
      <alignment horizontal="right" vertical="center"/>
    </xf>
    <xf numFmtId="182" fontId="10" fillId="33" borderId="0" xfId="0" applyNumberFormat="1" applyFont="1" applyFill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180" fontId="19" fillId="33" borderId="0" xfId="42" applyNumberFormat="1" applyFont="1" applyFill="1" applyAlignment="1">
      <alignment horizontal="right" vertical="center"/>
    </xf>
    <xf numFmtId="0" fontId="17" fillId="33" borderId="0" xfId="0" applyFont="1" applyFill="1" applyAlignment="1">
      <alignment/>
    </xf>
    <xf numFmtId="0" fontId="61" fillId="33" borderId="0" xfId="0" applyFont="1" applyFill="1" applyAlignment="1">
      <alignment horizontal="center" vertical="center"/>
    </xf>
    <xf numFmtId="0" fontId="22" fillId="33" borderId="21" xfId="0" applyFont="1" applyFill="1" applyBorder="1" applyAlignment="1">
      <alignment vertical="center"/>
    </xf>
    <xf numFmtId="0" fontId="22" fillId="33" borderId="22" xfId="0" applyFont="1" applyFill="1" applyBorder="1" applyAlignment="1">
      <alignment vertical="center"/>
    </xf>
    <xf numFmtId="0" fontId="22" fillId="33" borderId="23" xfId="0" applyFont="1" applyFill="1" applyBorder="1" applyAlignment="1">
      <alignment vertical="center"/>
    </xf>
    <xf numFmtId="180" fontId="4" fillId="33" borderId="11" xfId="0" applyNumberFormat="1" applyFont="1" applyFill="1" applyBorder="1" applyAlignment="1">
      <alignment horizontal="right" vertical="center"/>
    </xf>
    <xf numFmtId="0" fontId="22" fillId="33" borderId="22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vertical="center" wrapText="1"/>
    </xf>
    <xf numFmtId="0" fontId="18" fillId="33" borderId="0" xfId="0" applyFont="1" applyFill="1" applyAlignment="1">
      <alignment vertical="center" wrapText="1"/>
    </xf>
    <xf numFmtId="0" fontId="10" fillId="33" borderId="0" xfId="0" applyFont="1" applyFill="1" applyAlignment="1">
      <alignment vertical="center"/>
    </xf>
    <xf numFmtId="180" fontId="19" fillId="0" borderId="11" xfId="42" applyNumberFormat="1" applyFont="1" applyBorder="1" applyAlignment="1">
      <alignment vertical="center"/>
    </xf>
    <xf numFmtId="0" fontId="61" fillId="33" borderId="11" xfId="0" applyFont="1" applyFill="1" applyBorder="1" applyAlignment="1" applyProtection="1">
      <alignment vertical="center"/>
      <protection locked="0"/>
    </xf>
    <xf numFmtId="0" fontId="18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 wrapText="1"/>
    </xf>
    <xf numFmtId="184" fontId="61" fillId="33" borderId="11" xfId="0" applyNumberFormat="1" applyFont="1" applyFill="1" applyBorder="1" applyAlignment="1">
      <alignment horizontal="center" vertical="center"/>
    </xf>
    <xf numFmtId="184" fontId="19" fillId="33" borderId="11" xfId="0" applyNumberFormat="1" applyFont="1" applyFill="1" applyBorder="1" applyAlignment="1">
      <alignment horizontal="center" vertical="center"/>
    </xf>
    <xf numFmtId="43" fontId="16" fillId="33" borderId="0" xfId="42" applyNumberFormat="1" applyFont="1" applyFill="1" applyAlignment="1">
      <alignment vertical="center"/>
    </xf>
    <xf numFmtId="43" fontId="21" fillId="33" borderId="0" xfId="42" applyNumberFormat="1" applyFont="1" applyFill="1" applyAlignment="1">
      <alignment vertical="center"/>
    </xf>
    <xf numFmtId="43" fontId="22" fillId="33" borderId="11" xfId="42" applyNumberFormat="1" applyFont="1" applyFill="1" applyBorder="1" applyAlignment="1">
      <alignment vertical="center" wrapText="1"/>
    </xf>
    <xf numFmtId="180" fontId="4" fillId="33" borderId="11" xfId="0" applyNumberFormat="1" applyFont="1" applyFill="1" applyBorder="1" applyAlignment="1">
      <alignment vertical="center"/>
    </xf>
    <xf numFmtId="43" fontId="19" fillId="33" borderId="0" xfId="42" applyNumberFormat="1" applyFont="1" applyFill="1" applyAlignment="1">
      <alignment vertical="center"/>
    </xf>
    <xf numFmtId="43" fontId="22" fillId="33" borderId="0" xfId="42" applyNumberFormat="1" applyFont="1" applyFill="1" applyAlignment="1">
      <alignment vertical="center"/>
    </xf>
    <xf numFmtId="43" fontId="10" fillId="33" borderId="0" xfId="42" applyNumberFormat="1" applyFont="1" applyFill="1" applyAlignment="1">
      <alignment vertical="center"/>
    </xf>
    <xf numFmtId="43" fontId="19" fillId="33" borderId="11" xfId="42" applyNumberFormat="1" applyFont="1" applyFill="1" applyBorder="1" applyAlignment="1" applyProtection="1">
      <alignment horizontal="right" vertical="center" wrapText="1"/>
      <protection/>
    </xf>
    <xf numFmtId="0" fontId="19" fillId="33" borderId="11" xfId="0" applyFont="1" applyFill="1" applyBorder="1" applyAlignment="1" applyProtection="1">
      <alignment horizontal="left" vertical="center"/>
      <protection locked="0"/>
    </xf>
    <xf numFmtId="3" fontId="19" fillId="33" borderId="11" xfId="0" applyNumberFormat="1" applyFont="1" applyFill="1" applyBorder="1" applyAlignment="1" applyProtection="1">
      <alignment horizontal="right" vertical="center" wrapText="1"/>
      <protection/>
    </xf>
    <xf numFmtId="0" fontId="61" fillId="33" borderId="11" xfId="0" applyFont="1" applyFill="1" applyBorder="1" applyAlignment="1" applyProtection="1">
      <alignment horizontal="left" vertical="center" wrapText="1"/>
      <protection locked="0"/>
    </xf>
    <xf numFmtId="3" fontId="61" fillId="33" borderId="11" xfId="0" applyNumberFormat="1" applyFont="1" applyFill="1" applyBorder="1" applyAlignment="1">
      <alignment horizontal="right" vertical="center"/>
    </xf>
    <xf numFmtId="43" fontId="61" fillId="33" borderId="11" xfId="42" applyNumberFormat="1" applyFont="1" applyFill="1" applyBorder="1" applyAlignment="1">
      <alignment vertical="center"/>
    </xf>
    <xf numFmtId="0" fontId="62" fillId="0" borderId="0" xfId="0" applyFont="1" applyFill="1" applyAlignment="1">
      <alignment vertical="center" wrapText="1"/>
    </xf>
    <xf numFmtId="0" fontId="63" fillId="0" borderId="0" xfId="0" applyFont="1" applyFill="1" applyAlignment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23" xfId="0" applyNumberFormat="1" applyFont="1" applyFill="1" applyBorder="1" applyAlignment="1" applyProtection="1">
      <alignment horizontal="left" vertical="center"/>
      <protection/>
    </xf>
    <xf numFmtId="0" fontId="63" fillId="0" borderId="0" xfId="0" applyFont="1" applyFill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3" fillId="33" borderId="0" xfId="0" applyFont="1" applyFill="1" applyAlignment="1" quotePrefix="1">
      <alignment horizontal="left" vertical="center" wrapText="1"/>
    </xf>
    <xf numFmtId="0" fontId="22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wrapText="1"/>
    </xf>
    <xf numFmtId="0" fontId="18" fillId="34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6"/>
  <sheetViews>
    <sheetView zoomScalePageLayoutView="0" workbookViewId="0" topLeftCell="A211">
      <selection activeCell="L229" sqref="L229"/>
    </sheetView>
  </sheetViews>
  <sheetFormatPr defaultColWidth="11.421875" defaultRowHeight="18.75" customHeight="1"/>
  <cols>
    <col min="1" max="1" width="4.140625" style="1" customWidth="1"/>
    <col min="2" max="2" width="9.140625" style="2" customWidth="1"/>
    <col min="3" max="3" width="10.7109375" style="2" customWidth="1"/>
    <col min="4" max="4" width="13.00390625" style="2" customWidth="1"/>
    <col min="5" max="5" width="5.28125" style="2" customWidth="1"/>
    <col min="6" max="6" width="5.7109375" style="2" customWidth="1"/>
    <col min="7" max="7" width="10.00390625" style="1" customWidth="1"/>
    <col min="8" max="8" width="16.00390625" style="3" customWidth="1"/>
    <col min="9" max="9" width="12.421875" style="2" hidden="1" customWidth="1"/>
    <col min="10" max="10" width="11.140625" style="1" hidden="1" customWidth="1"/>
    <col min="11" max="11" width="9.00390625" style="1" hidden="1" customWidth="1"/>
    <col min="12" max="12" width="10.140625" style="1" customWidth="1"/>
    <col min="13" max="13" width="10.421875" style="1" customWidth="1"/>
    <col min="14" max="14" width="9.57421875" style="1" customWidth="1"/>
    <col min="15" max="15" width="13.00390625" style="1" customWidth="1"/>
    <col min="16" max="16" width="9.421875" style="1" customWidth="1"/>
    <col min="17" max="17" width="14.57421875" style="3" customWidth="1"/>
    <col min="18" max="18" width="19.28125" style="1" customWidth="1"/>
    <col min="19" max="19" width="16.8515625" style="1" customWidth="1"/>
    <col min="20" max="20" width="16.28125" style="4" customWidth="1"/>
    <col min="21" max="21" width="15.140625" style="1" bestFit="1" customWidth="1"/>
    <col min="22" max="22" width="13.28125" style="1" hidden="1" customWidth="1"/>
    <col min="23" max="23" width="11.7109375" style="1" bestFit="1" customWidth="1"/>
    <col min="24" max="16384" width="11.421875" style="1" customWidth="1"/>
  </cols>
  <sheetData>
    <row r="1" spans="2:21" ht="24" customHeight="1">
      <c r="B1" s="235" t="s">
        <v>0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6"/>
      <c r="U1" s="235"/>
    </row>
    <row r="3" spans="2:22" s="5" customFormat="1" ht="34.5" customHeight="1"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  <c r="H3" s="8" t="s">
        <v>7</v>
      </c>
      <c r="I3" s="6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10" t="s">
        <v>13</v>
      </c>
      <c r="O3" s="10" t="s">
        <v>14</v>
      </c>
      <c r="P3" s="10" t="s">
        <v>15</v>
      </c>
      <c r="Q3" s="11" t="s">
        <v>16</v>
      </c>
      <c r="R3" s="12" t="s">
        <v>17</v>
      </c>
      <c r="S3" s="12" t="s">
        <v>18</v>
      </c>
      <c r="T3" s="13" t="s">
        <v>19</v>
      </c>
      <c r="U3" s="14" t="s">
        <v>20</v>
      </c>
      <c r="V3" s="5" t="s">
        <v>21</v>
      </c>
    </row>
    <row r="4" spans="2:21" s="15" customFormat="1" ht="21" customHeight="1">
      <c r="B4" s="86" t="s">
        <v>22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8"/>
    </row>
    <row r="5" spans="1:23" ht="18.75" customHeight="1">
      <c r="A5" s="1">
        <v>1</v>
      </c>
      <c r="B5" s="16">
        <v>1</v>
      </c>
      <c r="C5" s="89" t="s">
        <v>23</v>
      </c>
      <c r="D5" s="89" t="str">
        <f>+VLOOKUP(C5,$X$539:$Y$1190,2,0)</f>
        <v>VN0CP0611028</v>
      </c>
      <c r="E5" s="16" t="s">
        <v>24</v>
      </c>
      <c r="F5" s="90" t="s">
        <v>25</v>
      </c>
      <c r="G5" s="91">
        <v>4000000</v>
      </c>
      <c r="H5" s="17">
        <f aca="true" t="shared" si="0" ref="H5:H68">G5*100000</f>
        <v>400000000000</v>
      </c>
      <c r="I5" s="92">
        <v>8.75</v>
      </c>
      <c r="J5" s="93">
        <v>38846</v>
      </c>
      <c r="K5" s="93">
        <f aca="true" t="shared" si="1" ref="K5:K68">+DATE(YEAR(L5)-F5,MONTH(L5),DAY(L5))</f>
        <v>38833</v>
      </c>
      <c r="L5" s="94">
        <v>40659</v>
      </c>
      <c r="M5" s="18">
        <f>+DATE(2010,MONTH(L5),DAY(L5))</f>
        <v>40294</v>
      </c>
      <c r="N5" s="18">
        <f>+M5-14</f>
        <v>40280</v>
      </c>
      <c r="O5" s="18"/>
      <c r="P5" s="18"/>
      <c r="Q5" s="17">
        <f aca="true" t="shared" si="2" ref="Q5:Q68">G5*I5*1000</f>
        <v>35000000000</v>
      </c>
      <c r="R5" s="19">
        <f>+IF(L5=M5,H5,0)</f>
        <v>0</v>
      </c>
      <c r="S5" s="20">
        <f>+Q5+R5</f>
        <v>35000000000</v>
      </c>
      <c r="T5" s="19">
        <f>+S5*0.1%</f>
        <v>35000000</v>
      </c>
      <c r="U5" s="21"/>
      <c r="V5" s="1" t="str">
        <f aca="true" t="shared" si="3" ref="V5:V68">+VLOOKUP(C5,$AA$230:$AB$983,2,0)</f>
        <v>Kho b¹c Nhµ n­íc- Bé Tµi chÝnh</v>
      </c>
      <c r="W5" s="1">
        <v>1</v>
      </c>
    </row>
    <row r="6" spans="1:23" ht="18.75" customHeight="1">
      <c r="A6" s="1">
        <v>1</v>
      </c>
      <c r="B6" s="16">
        <f>B5+1</f>
        <v>2</v>
      </c>
      <c r="C6" s="89" t="s">
        <v>26</v>
      </c>
      <c r="D6" s="89" t="str">
        <f aca="true" t="shared" si="4" ref="D6:D69">+VLOOKUP(C6,$X$539:$Y$1190,2,0)</f>
        <v>VN0CP0611036</v>
      </c>
      <c r="E6" s="16" t="s">
        <v>24</v>
      </c>
      <c r="F6" s="90" t="s">
        <v>25</v>
      </c>
      <c r="G6" s="95">
        <v>3500000</v>
      </c>
      <c r="H6" s="22">
        <f t="shared" si="0"/>
        <v>350000000000</v>
      </c>
      <c r="I6" s="96">
        <v>8.75</v>
      </c>
      <c r="J6" s="97">
        <v>38854</v>
      </c>
      <c r="K6" s="97">
        <f t="shared" si="1"/>
        <v>38847</v>
      </c>
      <c r="L6" s="98">
        <v>40673</v>
      </c>
      <c r="M6" s="23">
        <f aca="true" t="shared" si="5" ref="M6:M69">+DATE(2010,MONTH(L6),DAY(L6))</f>
        <v>40308</v>
      </c>
      <c r="N6" s="23">
        <f>+M6-14</f>
        <v>40294</v>
      </c>
      <c r="O6" s="23"/>
      <c r="P6" s="23"/>
      <c r="Q6" s="22">
        <f t="shared" si="2"/>
        <v>30625000000</v>
      </c>
      <c r="R6" s="24">
        <f aca="true" t="shared" si="6" ref="R6:R69">+IF(L6=M6,H6,0)</f>
        <v>0</v>
      </c>
      <c r="S6" s="25">
        <f aca="true" t="shared" si="7" ref="S6:S69">+Q6+R6</f>
        <v>30625000000</v>
      </c>
      <c r="T6" s="24">
        <f aca="true" t="shared" si="8" ref="T6:T69">+S6*0.1%</f>
        <v>30625000</v>
      </c>
      <c r="U6" s="26"/>
      <c r="V6" s="1" t="str">
        <f t="shared" si="3"/>
        <v>Kho b¹c Nhµ n­íc- Bé Tµi chÝnh</v>
      </c>
      <c r="W6" s="1">
        <v>1</v>
      </c>
    </row>
    <row r="7" spans="1:23" ht="18.75" customHeight="1">
      <c r="A7" s="1">
        <v>1</v>
      </c>
      <c r="B7" s="16">
        <f aca="true" t="shared" si="9" ref="B7:B70">B6+1</f>
        <v>3</v>
      </c>
      <c r="C7" s="89" t="s">
        <v>27</v>
      </c>
      <c r="D7" s="89" t="str">
        <f t="shared" si="4"/>
        <v>VN0CP0611044</v>
      </c>
      <c r="E7" s="16" t="s">
        <v>24</v>
      </c>
      <c r="F7" s="90" t="s">
        <v>25</v>
      </c>
      <c r="G7" s="95">
        <v>7000000</v>
      </c>
      <c r="H7" s="22">
        <f t="shared" si="0"/>
        <v>700000000000</v>
      </c>
      <c r="I7" s="96">
        <v>8.73</v>
      </c>
      <c r="J7" s="97">
        <v>38861</v>
      </c>
      <c r="K7" s="97">
        <f t="shared" si="1"/>
        <v>38854</v>
      </c>
      <c r="L7" s="98">
        <v>40680</v>
      </c>
      <c r="M7" s="23">
        <f t="shared" si="5"/>
        <v>40315</v>
      </c>
      <c r="N7" s="23">
        <f aca="true" t="shared" si="10" ref="N7:N70">+M7-14</f>
        <v>40301</v>
      </c>
      <c r="O7" s="23"/>
      <c r="P7" s="23"/>
      <c r="Q7" s="22">
        <f t="shared" si="2"/>
        <v>61110000000</v>
      </c>
      <c r="R7" s="24">
        <f t="shared" si="6"/>
        <v>0</v>
      </c>
      <c r="S7" s="25">
        <f t="shared" si="7"/>
        <v>61110000000</v>
      </c>
      <c r="T7" s="24">
        <f t="shared" si="8"/>
        <v>61110000</v>
      </c>
      <c r="U7" s="26"/>
      <c r="V7" s="1" t="str">
        <f t="shared" si="3"/>
        <v>Kho b¹c Nhµ n­íc- Bé Tµi chÝnh</v>
      </c>
      <c r="W7" s="1">
        <v>1</v>
      </c>
    </row>
    <row r="8" spans="1:23" ht="18.75" customHeight="1">
      <c r="A8" s="1">
        <v>1</v>
      </c>
      <c r="B8" s="16">
        <f t="shared" si="9"/>
        <v>4</v>
      </c>
      <c r="C8" s="89" t="s">
        <v>28</v>
      </c>
      <c r="D8" s="89" t="str">
        <f t="shared" si="4"/>
        <v>VN0CP0611051</v>
      </c>
      <c r="E8" s="16" t="s">
        <v>24</v>
      </c>
      <c r="F8" s="90" t="s">
        <v>25</v>
      </c>
      <c r="G8" s="95">
        <v>5000000</v>
      </c>
      <c r="H8" s="22">
        <f t="shared" si="0"/>
        <v>500000000000</v>
      </c>
      <c r="I8" s="96">
        <v>8.725</v>
      </c>
      <c r="J8" s="97">
        <v>38882</v>
      </c>
      <c r="K8" s="97">
        <f t="shared" si="1"/>
        <v>38875</v>
      </c>
      <c r="L8" s="98">
        <v>40701</v>
      </c>
      <c r="M8" s="23">
        <f t="shared" si="5"/>
        <v>40336</v>
      </c>
      <c r="N8" s="23">
        <f t="shared" si="10"/>
        <v>40322</v>
      </c>
      <c r="O8" s="23"/>
      <c r="P8" s="23"/>
      <c r="Q8" s="22">
        <f t="shared" si="2"/>
        <v>43625000000</v>
      </c>
      <c r="R8" s="24">
        <f t="shared" si="6"/>
        <v>0</v>
      </c>
      <c r="S8" s="25">
        <f t="shared" si="7"/>
        <v>43625000000</v>
      </c>
      <c r="T8" s="24">
        <f t="shared" si="8"/>
        <v>43625000</v>
      </c>
      <c r="U8" s="26"/>
      <c r="V8" s="1" t="str">
        <f t="shared" si="3"/>
        <v>Kho b¹c Nhµ n­íc- Bé Tµi chÝnh</v>
      </c>
      <c r="W8" s="1">
        <v>1</v>
      </c>
    </row>
    <row r="9" spans="1:23" ht="18.75" customHeight="1">
      <c r="A9" s="1">
        <v>1</v>
      </c>
      <c r="B9" s="16">
        <f t="shared" si="9"/>
        <v>5</v>
      </c>
      <c r="C9" s="89" t="s">
        <v>29</v>
      </c>
      <c r="D9" s="89" t="str">
        <f t="shared" si="4"/>
        <v>VN0CP0611069</v>
      </c>
      <c r="E9" s="16" t="s">
        <v>24</v>
      </c>
      <c r="F9" s="90" t="s">
        <v>25</v>
      </c>
      <c r="G9" s="95">
        <v>4920000</v>
      </c>
      <c r="H9" s="22">
        <f t="shared" si="0"/>
        <v>492000000000</v>
      </c>
      <c r="I9" s="96">
        <v>8.72</v>
      </c>
      <c r="J9" s="97">
        <v>38897</v>
      </c>
      <c r="K9" s="97">
        <f t="shared" si="1"/>
        <v>38889</v>
      </c>
      <c r="L9" s="98">
        <v>40715</v>
      </c>
      <c r="M9" s="23">
        <f t="shared" si="5"/>
        <v>40350</v>
      </c>
      <c r="N9" s="23">
        <f t="shared" si="10"/>
        <v>40336</v>
      </c>
      <c r="O9" s="23"/>
      <c r="P9" s="23"/>
      <c r="Q9" s="22">
        <f t="shared" si="2"/>
        <v>42902400000</v>
      </c>
      <c r="R9" s="24">
        <f t="shared" si="6"/>
        <v>0</v>
      </c>
      <c r="S9" s="25">
        <f t="shared" si="7"/>
        <v>42902400000</v>
      </c>
      <c r="T9" s="24">
        <f t="shared" si="8"/>
        <v>42902400</v>
      </c>
      <c r="U9" s="26"/>
      <c r="V9" s="1" t="str">
        <f t="shared" si="3"/>
        <v>Kho b¹c Nhµ n­íc- Bé Tµi chÝnh</v>
      </c>
      <c r="W9" s="1">
        <v>1</v>
      </c>
    </row>
    <row r="10" spans="1:23" ht="18.75" customHeight="1">
      <c r="A10" s="1">
        <v>1</v>
      </c>
      <c r="B10" s="16">
        <f t="shared" si="9"/>
        <v>6</v>
      </c>
      <c r="C10" s="89" t="s">
        <v>30</v>
      </c>
      <c r="D10" s="89" t="str">
        <f t="shared" si="4"/>
        <v>VN0CP0611077</v>
      </c>
      <c r="E10" s="16" t="s">
        <v>24</v>
      </c>
      <c r="F10" s="90" t="s">
        <v>25</v>
      </c>
      <c r="G10" s="95">
        <v>3000000</v>
      </c>
      <c r="H10" s="22">
        <f t="shared" si="0"/>
        <v>300000000000</v>
      </c>
      <c r="I10" s="96">
        <v>8.7</v>
      </c>
      <c r="J10" s="97">
        <v>38922</v>
      </c>
      <c r="K10" s="97">
        <f t="shared" si="1"/>
        <v>38917</v>
      </c>
      <c r="L10" s="98">
        <v>40743</v>
      </c>
      <c r="M10" s="23">
        <f t="shared" si="5"/>
        <v>40378</v>
      </c>
      <c r="N10" s="23">
        <f t="shared" si="10"/>
        <v>40364</v>
      </c>
      <c r="O10" s="23"/>
      <c r="P10" s="23"/>
      <c r="Q10" s="22">
        <f t="shared" si="2"/>
        <v>26099999999.999996</v>
      </c>
      <c r="R10" s="24">
        <f t="shared" si="6"/>
        <v>0</v>
      </c>
      <c r="S10" s="25">
        <f t="shared" si="7"/>
        <v>26099999999.999996</v>
      </c>
      <c r="T10" s="24">
        <f t="shared" si="8"/>
        <v>26099999.999999996</v>
      </c>
      <c r="U10" s="26"/>
      <c r="V10" s="1" t="str">
        <f t="shared" si="3"/>
        <v>Kho b¹c Nhµ n­íc- Bé Tµi chÝnh</v>
      </c>
      <c r="W10" s="1">
        <v>1</v>
      </c>
    </row>
    <row r="11" spans="1:23" ht="18.75" customHeight="1">
      <c r="A11" s="1">
        <v>1</v>
      </c>
      <c r="B11" s="16">
        <f t="shared" si="9"/>
        <v>7</v>
      </c>
      <c r="C11" s="89" t="s">
        <v>31</v>
      </c>
      <c r="D11" s="89" t="str">
        <f t="shared" si="4"/>
        <v>VN0CP0611085</v>
      </c>
      <c r="E11" s="16" t="s">
        <v>24</v>
      </c>
      <c r="F11" s="90" t="s">
        <v>25</v>
      </c>
      <c r="G11" s="95">
        <v>4800000</v>
      </c>
      <c r="H11" s="22">
        <f t="shared" si="0"/>
        <v>480000000000</v>
      </c>
      <c r="I11" s="96">
        <v>8.67</v>
      </c>
      <c r="J11" s="97">
        <v>38930</v>
      </c>
      <c r="K11" s="97">
        <f t="shared" si="1"/>
        <v>38924</v>
      </c>
      <c r="L11" s="98">
        <v>40750</v>
      </c>
      <c r="M11" s="23">
        <f t="shared" si="5"/>
        <v>40385</v>
      </c>
      <c r="N11" s="23">
        <f t="shared" si="10"/>
        <v>40371</v>
      </c>
      <c r="O11" s="23"/>
      <c r="P11" s="23"/>
      <c r="Q11" s="22">
        <f t="shared" si="2"/>
        <v>41616000000</v>
      </c>
      <c r="R11" s="24">
        <f t="shared" si="6"/>
        <v>0</v>
      </c>
      <c r="S11" s="25">
        <f t="shared" si="7"/>
        <v>41616000000</v>
      </c>
      <c r="T11" s="24">
        <f t="shared" si="8"/>
        <v>41616000</v>
      </c>
      <c r="U11" s="26"/>
      <c r="V11" s="1" t="str">
        <f t="shared" si="3"/>
        <v>Kho b¹c Nhµ n­íc- Bé Tµi chÝnh</v>
      </c>
      <c r="W11" s="1">
        <v>1</v>
      </c>
    </row>
    <row r="12" spans="1:23" ht="18.75" customHeight="1">
      <c r="A12" s="1">
        <v>1</v>
      </c>
      <c r="B12" s="16">
        <f t="shared" si="9"/>
        <v>8</v>
      </c>
      <c r="C12" s="89" t="s">
        <v>32</v>
      </c>
      <c r="D12" s="89" t="str">
        <f t="shared" si="4"/>
        <v>VN0CP0611093</v>
      </c>
      <c r="E12" s="16" t="s">
        <v>24</v>
      </c>
      <c r="F12" s="90" t="s">
        <v>25</v>
      </c>
      <c r="G12" s="95">
        <v>3000000</v>
      </c>
      <c r="H12" s="22">
        <f t="shared" si="0"/>
        <v>300000000000</v>
      </c>
      <c r="I12" s="96">
        <v>8.63</v>
      </c>
      <c r="J12" s="97">
        <v>38938</v>
      </c>
      <c r="K12" s="97">
        <f t="shared" si="1"/>
        <v>38931</v>
      </c>
      <c r="L12" s="98">
        <v>40757</v>
      </c>
      <c r="M12" s="23">
        <f t="shared" si="5"/>
        <v>40392</v>
      </c>
      <c r="N12" s="23">
        <f t="shared" si="10"/>
        <v>40378</v>
      </c>
      <c r="O12" s="23"/>
      <c r="P12" s="23"/>
      <c r="Q12" s="22">
        <f t="shared" si="2"/>
        <v>25890000000.000004</v>
      </c>
      <c r="R12" s="24">
        <f t="shared" si="6"/>
        <v>0</v>
      </c>
      <c r="S12" s="25">
        <f t="shared" si="7"/>
        <v>25890000000.000004</v>
      </c>
      <c r="T12" s="27">
        <f t="shared" si="8"/>
        <v>25890000.000000004</v>
      </c>
      <c r="U12" s="26"/>
      <c r="V12" s="1" t="str">
        <f t="shared" si="3"/>
        <v>Kho b¹c Nhµ n­íc- Bé Tµi chÝnh</v>
      </c>
      <c r="W12" s="1">
        <v>1</v>
      </c>
    </row>
    <row r="13" spans="1:23" ht="18.75" customHeight="1">
      <c r="A13" s="1">
        <v>1</v>
      </c>
      <c r="B13" s="16">
        <f t="shared" si="9"/>
        <v>9</v>
      </c>
      <c r="C13" s="89" t="s">
        <v>33</v>
      </c>
      <c r="D13" s="89" t="str">
        <f t="shared" si="4"/>
        <v>VN0CP0611101</v>
      </c>
      <c r="E13" s="16" t="s">
        <v>24</v>
      </c>
      <c r="F13" s="90" t="s">
        <v>25</v>
      </c>
      <c r="G13" s="95">
        <v>5000000</v>
      </c>
      <c r="H13" s="22">
        <f t="shared" si="0"/>
        <v>500000000000</v>
      </c>
      <c r="I13" s="96">
        <v>8.25</v>
      </c>
      <c r="J13" s="97">
        <v>38952</v>
      </c>
      <c r="K13" s="97">
        <f t="shared" si="1"/>
        <v>38945</v>
      </c>
      <c r="L13" s="98">
        <v>40771</v>
      </c>
      <c r="M13" s="23">
        <f t="shared" si="5"/>
        <v>40406</v>
      </c>
      <c r="N13" s="23">
        <f t="shared" si="10"/>
        <v>40392</v>
      </c>
      <c r="O13" s="23"/>
      <c r="P13" s="23"/>
      <c r="Q13" s="22">
        <f t="shared" si="2"/>
        <v>41250000000</v>
      </c>
      <c r="R13" s="24">
        <f t="shared" si="6"/>
        <v>0</v>
      </c>
      <c r="S13" s="25">
        <f t="shared" si="7"/>
        <v>41250000000</v>
      </c>
      <c r="T13" s="27">
        <f t="shared" si="8"/>
        <v>41250000</v>
      </c>
      <c r="U13" s="26"/>
      <c r="V13" s="1" t="str">
        <f t="shared" si="3"/>
        <v>Kho b¹c Nhµ n­íc- Bé Tµi chÝnh</v>
      </c>
      <c r="W13" s="1">
        <v>1</v>
      </c>
    </row>
    <row r="14" spans="1:23" ht="18.75" customHeight="1">
      <c r="A14" s="1">
        <v>1</v>
      </c>
      <c r="B14" s="16">
        <f t="shared" si="9"/>
        <v>10</v>
      </c>
      <c r="C14" s="89" t="s">
        <v>34</v>
      </c>
      <c r="D14" s="89" t="str">
        <f t="shared" si="4"/>
        <v>VN0CP0611119</v>
      </c>
      <c r="E14" s="16" t="s">
        <v>24</v>
      </c>
      <c r="F14" s="90" t="s">
        <v>25</v>
      </c>
      <c r="G14" s="95">
        <v>5000000</v>
      </c>
      <c r="H14" s="22">
        <f t="shared" si="0"/>
        <v>500000000000</v>
      </c>
      <c r="I14" s="96">
        <v>8.39</v>
      </c>
      <c r="J14" s="97">
        <v>38947</v>
      </c>
      <c r="K14" s="97">
        <f t="shared" si="1"/>
        <v>38938</v>
      </c>
      <c r="L14" s="98">
        <v>40764</v>
      </c>
      <c r="M14" s="23">
        <f t="shared" si="5"/>
        <v>40399</v>
      </c>
      <c r="N14" s="23">
        <f t="shared" si="10"/>
        <v>40385</v>
      </c>
      <c r="O14" s="23"/>
      <c r="P14" s="23"/>
      <c r="Q14" s="22">
        <f t="shared" si="2"/>
        <v>41950000000</v>
      </c>
      <c r="R14" s="24">
        <f t="shared" si="6"/>
        <v>0</v>
      </c>
      <c r="S14" s="25">
        <f t="shared" si="7"/>
        <v>41950000000</v>
      </c>
      <c r="T14" s="27">
        <f t="shared" si="8"/>
        <v>41950000</v>
      </c>
      <c r="U14" s="26"/>
      <c r="V14" s="1" t="str">
        <f t="shared" si="3"/>
        <v>Kho b¹c Nhµ n­íc- Bé Tµi chÝnh</v>
      </c>
      <c r="W14" s="1">
        <v>1</v>
      </c>
    </row>
    <row r="15" spans="1:23" ht="18.75" customHeight="1">
      <c r="A15" s="1">
        <v>1</v>
      </c>
      <c r="B15" s="16">
        <f t="shared" si="9"/>
        <v>11</v>
      </c>
      <c r="C15" s="89" t="s">
        <v>35</v>
      </c>
      <c r="D15" s="89" t="str">
        <f t="shared" si="4"/>
        <v>VN0CP0611127</v>
      </c>
      <c r="E15" s="16" t="s">
        <v>24</v>
      </c>
      <c r="F15" s="90" t="s">
        <v>25</v>
      </c>
      <c r="G15" s="95">
        <v>2000000</v>
      </c>
      <c r="H15" s="22">
        <f t="shared" si="0"/>
        <v>200000000000</v>
      </c>
      <c r="I15" s="96">
        <v>8.25</v>
      </c>
      <c r="J15" s="97">
        <v>38966</v>
      </c>
      <c r="K15" s="97">
        <f t="shared" si="1"/>
        <v>38959</v>
      </c>
      <c r="L15" s="98">
        <v>40785</v>
      </c>
      <c r="M15" s="23">
        <f t="shared" si="5"/>
        <v>40420</v>
      </c>
      <c r="N15" s="23">
        <f t="shared" si="10"/>
        <v>40406</v>
      </c>
      <c r="O15" s="23"/>
      <c r="P15" s="23"/>
      <c r="Q15" s="22">
        <f t="shared" si="2"/>
        <v>16500000000</v>
      </c>
      <c r="R15" s="24">
        <f t="shared" si="6"/>
        <v>0</v>
      </c>
      <c r="S15" s="25">
        <f t="shared" si="7"/>
        <v>16500000000</v>
      </c>
      <c r="T15" s="27">
        <f t="shared" si="8"/>
        <v>16500000</v>
      </c>
      <c r="U15" s="26"/>
      <c r="V15" s="1" t="str">
        <f t="shared" si="3"/>
        <v>Kho b¹c Nhµ n­íc- Bé Tµi chÝnh</v>
      </c>
      <c r="W15" s="1">
        <v>1</v>
      </c>
    </row>
    <row r="16" spans="1:23" ht="18.75" customHeight="1">
      <c r="A16" s="1">
        <v>1</v>
      </c>
      <c r="B16" s="16">
        <f t="shared" si="9"/>
        <v>12</v>
      </c>
      <c r="C16" s="89" t="s">
        <v>36</v>
      </c>
      <c r="D16" s="89" t="str">
        <f t="shared" si="4"/>
        <v>VN0CP0611135</v>
      </c>
      <c r="E16" s="16" t="s">
        <v>24</v>
      </c>
      <c r="F16" s="90" t="s">
        <v>25</v>
      </c>
      <c r="G16" s="95">
        <v>2700000</v>
      </c>
      <c r="H16" s="22">
        <f t="shared" si="0"/>
        <v>270000000000</v>
      </c>
      <c r="I16" s="96">
        <v>8.25</v>
      </c>
      <c r="J16" s="97">
        <v>38960</v>
      </c>
      <c r="K16" s="97">
        <f t="shared" si="1"/>
        <v>38952</v>
      </c>
      <c r="L16" s="98">
        <v>40778</v>
      </c>
      <c r="M16" s="23">
        <f t="shared" si="5"/>
        <v>40413</v>
      </c>
      <c r="N16" s="23">
        <f t="shared" si="10"/>
        <v>40399</v>
      </c>
      <c r="O16" s="23"/>
      <c r="P16" s="23"/>
      <c r="Q16" s="22">
        <f t="shared" si="2"/>
        <v>22275000000</v>
      </c>
      <c r="R16" s="24">
        <f t="shared" si="6"/>
        <v>0</v>
      </c>
      <c r="S16" s="25">
        <f t="shared" si="7"/>
        <v>22275000000</v>
      </c>
      <c r="T16" s="27">
        <f t="shared" si="8"/>
        <v>22275000</v>
      </c>
      <c r="U16" s="26"/>
      <c r="V16" s="1" t="str">
        <f t="shared" si="3"/>
        <v>Kho b¹c Nhµ n­íc- Bé Tµi chÝnh</v>
      </c>
      <c r="W16" s="1">
        <v>1</v>
      </c>
    </row>
    <row r="17" spans="1:23" ht="18.75" customHeight="1">
      <c r="A17" s="1">
        <v>1</v>
      </c>
      <c r="B17" s="16">
        <f t="shared" si="9"/>
        <v>13</v>
      </c>
      <c r="C17" s="89" t="s">
        <v>37</v>
      </c>
      <c r="D17" s="89" t="str">
        <f t="shared" si="4"/>
        <v>VN0CP0611143</v>
      </c>
      <c r="E17" s="16" t="s">
        <v>24</v>
      </c>
      <c r="F17" s="90" t="s">
        <v>25</v>
      </c>
      <c r="G17" s="95">
        <v>2000000</v>
      </c>
      <c r="H17" s="22">
        <f t="shared" si="0"/>
        <v>200000000000</v>
      </c>
      <c r="I17" s="96">
        <v>8.4</v>
      </c>
      <c r="J17" s="97">
        <v>38980</v>
      </c>
      <c r="K17" s="97">
        <f t="shared" si="1"/>
        <v>38973</v>
      </c>
      <c r="L17" s="98">
        <v>40799</v>
      </c>
      <c r="M17" s="23">
        <f t="shared" si="5"/>
        <v>40434</v>
      </c>
      <c r="N17" s="23">
        <f t="shared" si="10"/>
        <v>40420</v>
      </c>
      <c r="O17" s="23"/>
      <c r="P17" s="23"/>
      <c r="Q17" s="22">
        <f t="shared" si="2"/>
        <v>16800000000</v>
      </c>
      <c r="R17" s="24">
        <f t="shared" si="6"/>
        <v>0</v>
      </c>
      <c r="S17" s="25">
        <f t="shared" si="7"/>
        <v>16800000000</v>
      </c>
      <c r="T17" s="24">
        <f t="shared" si="8"/>
        <v>16800000</v>
      </c>
      <c r="U17" s="26"/>
      <c r="V17" s="1" t="str">
        <f t="shared" si="3"/>
        <v>Kho b¹c Nhµ n­íc- Bé Tµi chÝnh</v>
      </c>
      <c r="W17" s="1">
        <v>1</v>
      </c>
    </row>
    <row r="18" spans="1:23" ht="18.75" customHeight="1">
      <c r="A18" s="1">
        <v>1</v>
      </c>
      <c r="B18" s="16">
        <f t="shared" si="9"/>
        <v>14</v>
      </c>
      <c r="C18" s="89" t="s">
        <v>38</v>
      </c>
      <c r="D18" s="89" t="str">
        <f t="shared" si="4"/>
        <v>VN0CP0611150</v>
      </c>
      <c r="E18" s="16" t="s">
        <v>24</v>
      </c>
      <c r="F18" s="90" t="s">
        <v>25</v>
      </c>
      <c r="G18" s="95">
        <v>2000000</v>
      </c>
      <c r="H18" s="22">
        <f t="shared" si="0"/>
        <v>200000000000</v>
      </c>
      <c r="I18" s="96">
        <v>8.4</v>
      </c>
      <c r="J18" s="97">
        <v>38996</v>
      </c>
      <c r="K18" s="97">
        <f t="shared" si="1"/>
        <v>38987</v>
      </c>
      <c r="L18" s="98">
        <v>40813</v>
      </c>
      <c r="M18" s="23">
        <f t="shared" si="5"/>
        <v>40448</v>
      </c>
      <c r="N18" s="23">
        <f t="shared" si="10"/>
        <v>40434</v>
      </c>
      <c r="O18" s="23"/>
      <c r="P18" s="23"/>
      <c r="Q18" s="22">
        <f t="shared" si="2"/>
        <v>16800000000</v>
      </c>
      <c r="R18" s="24">
        <f t="shared" si="6"/>
        <v>0</v>
      </c>
      <c r="S18" s="25">
        <f t="shared" si="7"/>
        <v>16800000000</v>
      </c>
      <c r="T18" s="24">
        <f t="shared" si="8"/>
        <v>16800000</v>
      </c>
      <c r="U18" s="26"/>
      <c r="V18" s="1" t="str">
        <f t="shared" si="3"/>
        <v>Kho b¹c Nhµ n­íc- Bé Tµi chÝnh</v>
      </c>
      <c r="W18" s="1">
        <v>1</v>
      </c>
    </row>
    <row r="19" spans="1:23" ht="18.75" customHeight="1">
      <c r="A19" s="1">
        <v>1</v>
      </c>
      <c r="B19" s="16">
        <f t="shared" si="9"/>
        <v>15</v>
      </c>
      <c r="C19" s="89" t="s">
        <v>39</v>
      </c>
      <c r="D19" s="89" t="str">
        <f t="shared" si="4"/>
        <v>VN0CP0611168</v>
      </c>
      <c r="E19" s="16" t="s">
        <v>24</v>
      </c>
      <c r="F19" s="90" t="s">
        <v>25</v>
      </c>
      <c r="G19" s="95">
        <v>2000000</v>
      </c>
      <c r="H19" s="22">
        <f t="shared" si="0"/>
        <v>200000000000</v>
      </c>
      <c r="I19" s="96">
        <v>8.39</v>
      </c>
      <c r="J19" s="97">
        <v>38996</v>
      </c>
      <c r="K19" s="97">
        <f t="shared" si="1"/>
        <v>38980</v>
      </c>
      <c r="L19" s="98">
        <v>40806</v>
      </c>
      <c r="M19" s="23">
        <f t="shared" si="5"/>
        <v>40441</v>
      </c>
      <c r="N19" s="23">
        <f t="shared" si="10"/>
        <v>40427</v>
      </c>
      <c r="O19" s="23"/>
      <c r="P19" s="23"/>
      <c r="Q19" s="22">
        <f t="shared" si="2"/>
        <v>16780000000</v>
      </c>
      <c r="R19" s="24">
        <f t="shared" si="6"/>
        <v>0</v>
      </c>
      <c r="S19" s="25">
        <f t="shared" si="7"/>
        <v>16780000000</v>
      </c>
      <c r="T19" s="24">
        <f t="shared" si="8"/>
        <v>16780000</v>
      </c>
      <c r="U19" s="26"/>
      <c r="V19" s="1" t="str">
        <f t="shared" si="3"/>
        <v>Kho b¹c Nhµ n­íc- Bé Tµi chÝnh</v>
      </c>
      <c r="W19" s="1">
        <v>1</v>
      </c>
    </row>
    <row r="20" spans="1:22" ht="18.75" customHeight="1">
      <c r="A20" s="1">
        <v>5</v>
      </c>
      <c r="B20" s="16">
        <f t="shared" si="9"/>
        <v>16</v>
      </c>
      <c r="C20" s="89" t="s">
        <v>40</v>
      </c>
      <c r="D20" s="89" t="str">
        <f t="shared" si="4"/>
        <v>VN0CP0611176</v>
      </c>
      <c r="E20" s="16" t="s">
        <v>24</v>
      </c>
      <c r="F20" s="90" t="s">
        <v>25</v>
      </c>
      <c r="G20" s="95">
        <v>2000000</v>
      </c>
      <c r="H20" s="22">
        <f t="shared" si="0"/>
        <v>200000000000</v>
      </c>
      <c r="I20" s="96">
        <v>8.4</v>
      </c>
      <c r="J20" s="97">
        <v>39015</v>
      </c>
      <c r="K20" s="97">
        <f t="shared" si="1"/>
        <v>39008</v>
      </c>
      <c r="L20" s="98">
        <v>40834</v>
      </c>
      <c r="M20" s="23">
        <f t="shared" si="5"/>
        <v>40469</v>
      </c>
      <c r="N20" s="23">
        <f t="shared" si="10"/>
        <v>40455</v>
      </c>
      <c r="O20" s="23"/>
      <c r="P20" s="23"/>
      <c r="Q20" s="22">
        <f t="shared" si="2"/>
        <v>16800000000</v>
      </c>
      <c r="R20" s="24">
        <f t="shared" si="6"/>
        <v>0</v>
      </c>
      <c r="S20" s="25">
        <f t="shared" si="7"/>
        <v>16800000000</v>
      </c>
      <c r="T20" s="24">
        <f t="shared" si="8"/>
        <v>16800000</v>
      </c>
      <c r="U20" s="26"/>
      <c r="V20" s="1" t="str">
        <f t="shared" si="3"/>
        <v>Kho b¹c Nhµ n­íc- Bé Tµi chÝnh</v>
      </c>
    </row>
    <row r="21" spans="1:22" ht="18.75" customHeight="1">
      <c r="A21" s="1">
        <v>5</v>
      </c>
      <c r="B21" s="16">
        <f t="shared" si="9"/>
        <v>17</v>
      </c>
      <c r="C21" s="89" t="s">
        <v>41</v>
      </c>
      <c r="D21" s="89" t="str">
        <f t="shared" si="4"/>
        <v>VN0CP0611192</v>
      </c>
      <c r="E21" s="16" t="s">
        <v>24</v>
      </c>
      <c r="F21" s="90" t="s">
        <v>25</v>
      </c>
      <c r="G21" s="95">
        <v>3000000</v>
      </c>
      <c r="H21" s="22">
        <f t="shared" si="0"/>
        <v>300000000000</v>
      </c>
      <c r="I21" s="96">
        <v>8.39</v>
      </c>
      <c r="J21" s="97">
        <v>39022</v>
      </c>
      <c r="K21" s="97">
        <f t="shared" si="1"/>
        <v>39015</v>
      </c>
      <c r="L21" s="98">
        <v>40841</v>
      </c>
      <c r="M21" s="23">
        <f t="shared" si="5"/>
        <v>40476</v>
      </c>
      <c r="N21" s="23">
        <f t="shared" si="10"/>
        <v>40462</v>
      </c>
      <c r="O21" s="23"/>
      <c r="P21" s="23"/>
      <c r="Q21" s="22">
        <f t="shared" si="2"/>
        <v>25170000000</v>
      </c>
      <c r="R21" s="24">
        <f t="shared" si="6"/>
        <v>0</v>
      </c>
      <c r="S21" s="25">
        <f t="shared" si="7"/>
        <v>25170000000</v>
      </c>
      <c r="T21" s="24">
        <f t="shared" si="8"/>
        <v>25170000</v>
      </c>
      <c r="U21" s="26"/>
      <c r="V21" s="1" t="str">
        <f t="shared" si="3"/>
        <v>Kho b¹c Nhµ n­íc- Bé Tµi chÝnh</v>
      </c>
    </row>
    <row r="22" spans="1:23" ht="18.75" customHeight="1">
      <c r="A22" s="1">
        <v>1</v>
      </c>
      <c r="B22" s="16">
        <f t="shared" si="9"/>
        <v>18</v>
      </c>
      <c r="C22" s="89" t="s">
        <v>42</v>
      </c>
      <c r="D22" s="89" t="str">
        <f t="shared" si="4"/>
        <v>VN0CP0611218</v>
      </c>
      <c r="E22" s="16" t="s">
        <v>24</v>
      </c>
      <c r="F22" s="90" t="s">
        <v>25</v>
      </c>
      <c r="G22" s="95">
        <v>1980000</v>
      </c>
      <c r="H22" s="22">
        <f t="shared" si="0"/>
        <v>198000000000</v>
      </c>
      <c r="I22" s="96">
        <v>8.38</v>
      </c>
      <c r="J22" s="97">
        <v>39044</v>
      </c>
      <c r="K22" s="97">
        <f t="shared" si="1"/>
        <v>39036</v>
      </c>
      <c r="L22" s="98">
        <v>40862</v>
      </c>
      <c r="M22" s="23">
        <f t="shared" si="5"/>
        <v>40497</v>
      </c>
      <c r="N22" s="23">
        <f t="shared" si="10"/>
        <v>40483</v>
      </c>
      <c r="O22" s="23"/>
      <c r="P22" s="23"/>
      <c r="Q22" s="22">
        <f t="shared" si="2"/>
        <v>16592400000.000002</v>
      </c>
      <c r="R22" s="24">
        <f t="shared" si="6"/>
        <v>0</v>
      </c>
      <c r="S22" s="25">
        <f t="shared" si="7"/>
        <v>16592400000.000002</v>
      </c>
      <c r="T22" s="24">
        <f t="shared" si="8"/>
        <v>16592400.000000002</v>
      </c>
      <c r="U22" s="26"/>
      <c r="V22" s="1" t="str">
        <f t="shared" si="3"/>
        <v>Kho b¹c Nhµ n­íc- Bé Tµi chÝnh</v>
      </c>
      <c r="W22" s="1">
        <v>1</v>
      </c>
    </row>
    <row r="23" spans="1:23" ht="18.75" customHeight="1">
      <c r="A23" s="1">
        <v>1</v>
      </c>
      <c r="B23" s="16">
        <f t="shared" si="9"/>
        <v>19</v>
      </c>
      <c r="C23" s="89" t="s">
        <v>43</v>
      </c>
      <c r="D23" s="89" t="str">
        <f t="shared" si="4"/>
        <v>VN0CP0611226</v>
      </c>
      <c r="E23" s="16" t="s">
        <v>24</v>
      </c>
      <c r="F23" s="90" t="s">
        <v>25</v>
      </c>
      <c r="G23" s="95">
        <v>2000000</v>
      </c>
      <c r="H23" s="22">
        <f t="shared" si="0"/>
        <v>200000000000</v>
      </c>
      <c r="I23" s="96">
        <v>8.33</v>
      </c>
      <c r="J23" s="97">
        <v>39055</v>
      </c>
      <c r="K23" s="97">
        <f t="shared" si="1"/>
        <v>39043</v>
      </c>
      <c r="L23" s="98">
        <v>40869</v>
      </c>
      <c r="M23" s="23">
        <f t="shared" si="5"/>
        <v>40504</v>
      </c>
      <c r="N23" s="23">
        <f t="shared" si="10"/>
        <v>40490</v>
      </c>
      <c r="O23" s="23"/>
      <c r="P23" s="23"/>
      <c r="Q23" s="22">
        <f t="shared" si="2"/>
        <v>16660000000</v>
      </c>
      <c r="R23" s="24">
        <f t="shared" si="6"/>
        <v>0</v>
      </c>
      <c r="S23" s="25">
        <f t="shared" si="7"/>
        <v>16660000000</v>
      </c>
      <c r="T23" s="24">
        <f t="shared" si="8"/>
        <v>16660000</v>
      </c>
      <c r="U23" s="26"/>
      <c r="V23" s="1" t="str">
        <f t="shared" si="3"/>
        <v>Kho b¹c Nhµ n­íc- Bé Tµi chÝnh</v>
      </c>
      <c r="W23" s="1">
        <v>1</v>
      </c>
    </row>
    <row r="24" spans="1:23" ht="18.75" customHeight="1">
      <c r="A24" s="1">
        <v>1</v>
      </c>
      <c r="B24" s="16">
        <f t="shared" si="9"/>
        <v>20</v>
      </c>
      <c r="C24" s="89" t="s">
        <v>44</v>
      </c>
      <c r="D24" s="89" t="str">
        <f t="shared" si="4"/>
        <v>VN0CP0611234</v>
      </c>
      <c r="E24" s="16" t="s">
        <v>24</v>
      </c>
      <c r="F24" s="90" t="s">
        <v>25</v>
      </c>
      <c r="G24" s="95">
        <v>2000000</v>
      </c>
      <c r="H24" s="22">
        <f t="shared" si="0"/>
        <v>200000000000</v>
      </c>
      <c r="I24" s="96">
        <v>8.36</v>
      </c>
      <c r="J24" s="97">
        <v>39049</v>
      </c>
      <c r="K24" s="97">
        <f t="shared" si="1"/>
        <v>39036</v>
      </c>
      <c r="L24" s="98">
        <v>40862</v>
      </c>
      <c r="M24" s="23">
        <f t="shared" si="5"/>
        <v>40497</v>
      </c>
      <c r="N24" s="23">
        <f t="shared" si="10"/>
        <v>40483</v>
      </c>
      <c r="O24" s="23"/>
      <c r="P24" s="23"/>
      <c r="Q24" s="22">
        <f t="shared" si="2"/>
        <v>16719999999.999998</v>
      </c>
      <c r="R24" s="24">
        <f t="shared" si="6"/>
        <v>0</v>
      </c>
      <c r="S24" s="25">
        <f t="shared" si="7"/>
        <v>16719999999.999998</v>
      </c>
      <c r="T24" s="24">
        <f t="shared" si="8"/>
        <v>16719999.999999998</v>
      </c>
      <c r="U24" s="26"/>
      <c r="V24" s="1" t="str">
        <f t="shared" si="3"/>
        <v>Kho b¹c Nhµ n­íc- Bé Tµi chÝnh</v>
      </c>
      <c r="W24" s="1">
        <v>1</v>
      </c>
    </row>
    <row r="25" spans="1:23" ht="18.75" customHeight="1">
      <c r="A25" s="1">
        <v>1</v>
      </c>
      <c r="B25" s="16">
        <f t="shared" si="9"/>
        <v>21</v>
      </c>
      <c r="C25" s="89" t="s">
        <v>45</v>
      </c>
      <c r="D25" s="89" t="str">
        <f t="shared" si="4"/>
        <v>VN0CP0611242</v>
      </c>
      <c r="E25" s="16" t="s">
        <v>24</v>
      </c>
      <c r="F25" s="90" t="s">
        <v>25</v>
      </c>
      <c r="G25" s="95">
        <v>4000000</v>
      </c>
      <c r="H25" s="22">
        <f t="shared" si="0"/>
        <v>400000000000</v>
      </c>
      <c r="I25" s="96">
        <v>8.2</v>
      </c>
      <c r="J25" s="97">
        <v>39070</v>
      </c>
      <c r="K25" s="97">
        <f t="shared" si="1"/>
        <v>39062</v>
      </c>
      <c r="L25" s="98">
        <v>40888</v>
      </c>
      <c r="M25" s="23">
        <f t="shared" si="5"/>
        <v>40523</v>
      </c>
      <c r="N25" s="23">
        <f t="shared" si="10"/>
        <v>40509</v>
      </c>
      <c r="O25" s="23"/>
      <c r="P25" s="23"/>
      <c r="Q25" s="22">
        <f t="shared" si="2"/>
        <v>32799999999.999996</v>
      </c>
      <c r="R25" s="24">
        <f t="shared" si="6"/>
        <v>0</v>
      </c>
      <c r="S25" s="25">
        <f t="shared" si="7"/>
        <v>32799999999.999996</v>
      </c>
      <c r="T25" s="24">
        <f t="shared" si="8"/>
        <v>32799999.999999996</v>
      </c>
      <c r="U25" s="26"/>
      <c r="V25" s="1" t="str">
        <f t="shared" si="3"/>
        <v>Kho b¹c Nhµ n­íc- Bé Tµi chÝnh</v>
      </c>
      <c r="W25" s="1">
        <v>1</v>
      </c>
    </row>
    <row r="26" spans="1:23" ht="18.75" customHeight="1">
      <c r="A26" s="1">
        <v>1</v>
      </c>
      <c r="B26" s="16">
        <f t="shared" si="9"/>
        <v>22</v>
      </c>
      <c r="C26" s="89" t="s">
        <v>46</v>
      </c>
      <c r="D26" s="89" t="str">
        <f t="shared" si="4"/>
        <v>VN0CP0611259</v>
      </c>
      <c r="E26" s="16" t="s">
        <v>24</v>
      </c>
      <c r="F26" s="90" t="s">
        <v>25</v>
      </c>
      <c r="G26" s="95">
        <v>2000000</v>
      </c>
      <c r="H26" s="22">
        <f t="shared" si="0"/>
        <v>200000000000</v>
      </c>
      <c r="I26" s="96">
        <v>8.19</v>
      </c>
      <c r="J26" s="97">
        <v>39063</v>
      </c>
      <c r="K26" s="97">
        <f t="shared" si="1"/>
        <v>39050</v>
      </c>
      <c r="L26" s="98">
        <v>40876</v>
      </c>
      <c r="M26" s="23">
        <f t="shared" si="5"/>
        <v>40511</v>
      </c>
      <c r="N26" s="23">
        <f t="shared" si="10"/>
        <v>40497</v>
      </c>
      <c r="O26" s="23"/>
      <c r="P26" s="23"/>
      <c r="Q26" s="22">
        <f t="shared" si="2"/>
        <v>16379999999.999998</v>
      </c>
      <c r="R26" s="24">
        <f t="shared" si="6"/>
        <v>0</v>
      </c>
      <c r="S26" s="25">
        <f t="shared" si="7"/>
        <v>16379999999.999998</v>
      </c>
      <c r="T26" s="24">
        <f t="shared" si="8"/>
        <v>16379999.999999998</v>
      </c>
      <c r="U26" s="26"/>
      <c r="V26" s="1" t="str">
        <f t="shared" si="3"/>
        <v>Kho b¹c Nhµ n­íc- Bé Tµi chÝnh</v>
      </c>
      <c r="W26" s="1">
        <v>1</v>
      </c>
    </row>
    <row r="27" spans="1:23" ht="18.75" customHeight="1">
      <c r="A27" s="1">
        <v>1</v>
      </c>
      <c r="B27" s="16">
        <f t="shared" si="9"/>
        <v>23</v>
      </c>
      <c r="C27" s="89" t="s">
        <v>47</v>
      </c>
      <c r="D27" s="89" t="str">
        <f t="shared" si="4"/>
        <v>VN0CP0611267</v>
      </c>
      <c r="E27" s="16" t="s">
        <v>24</v>
      </c>
      <c r="F27" s="90" t="s">
        <v>25</v>
      </c>
      <c r="G27" s="95">
        <v>1900000</v>
      </c>
      <c r="H27" s="22">
        <f t="shared" si="0"/>
        <v>190000000000</v>
      </c>
      <c r="I27" s="96">
        <v>8.2</v>
      </c>
      <c r="J27" s="97">
        <v>39080</v>
      </c>
      <c r="K27" s="97">
        <f t="shared" si="1"/>
        <v>39073</v>
      </c>
      <c r="L27" s="98">
        <v>40899</v>
      </c>
      <c r="M27" s="23">
        <f t="shared" si="5"/>
        <v>40534</v>
      </c>
      <c r="N27" s="23">
        <f t="shared" si="10"/>
        <v>40520</v>
      </c>
      <c r="O27" s="23"/>
      <c r="P27" s="23"/>
      <c r="Q27" s="22">
        <f t="shared" si="2"/>
        <v>15579999999.999998</v>
      </c>
      <c r="R27" s="24">
        <f t="shared" si="6"/>
        <v>0</v>
      </c>
      <c r="S27" s="25">
        <f t="shared" si="7"/>
        <v>15579999999.999998</v>
      </c>
      <c r="T27" s="24">
        <f t="shared" si="8"/>
        <v>15579999.999999998</v>
      </c>
      <c r="U27" s="26"/>
      <c r="V27" s="1" t="str">
        <f t="shared" si="3"/>
        <v>Kho b¹c Nhµ n­íc- Bé Tµi chÝnh</v>
      </c>
      <c r="W27" s="1">
        <v>1</v>
      </c>
    </row>
    <row r="28" spans="1:22" ht="18.75" customHeight="1">
      <c r="A28" s="1">
        <v>5</v>
      </c>
      <c r="B28" s="16">
        <f t="shared" si="9"/>
        <v>24</v>
      </c>
      <c r="C28" s="89" t="s">
        <v>48</v>
      </c>
      <c r="D28" s="89" t="str">
        <f t="shared" si="4"/>
        <v>VN0CP0613180</v>
      </c>
      <c r="E28" s="16" t="s">
        <v>24</v>
      </c>
      <c r="F28" s="90" t="s">
        <v>49</v>
      </c>
      <c r="G28" s="95">
        <v>500000</v>
      </c>
      <c r="H28" s="22">
        <f t="shared" si="0"/>
        <v>50000000000</v>
      </c>
      <c r="I28" s="96">
        <v>8.55</v>
      </c>
      <c r="J28" s="97">
        <v>39007</v>
      </c>
      <c r="K28" s="97">
        <f t="shared" si="1"/>
        <v>38994</v>
      </c>
      <c r="L28" s="98">
        <v>41551</v>
      </c>
      <c r="M28" s="23">
        <f t="shared" si="5"/>
        <v>40455</v>
      </c>
      <c r="N28" s="23">
        <f t="shared" si="10"/>
        <v>40441</v>
      </c>
      <c r="O28" s="23"/>
      <c r="P28" s="23"/>
      <c r="Q28" s="22">
        <f t="shared" si="2"/>
        <v>4275000000</v>
      </c>
      <c r="R28" s="24">
        <f t="shared" si="6"/>
        <v>0</v>
      </c>
      <c r="S28" s="25">
        <f t="shared" si="7"/>
        <v>4275000000</v>
      </c>
      <c r="T28" s="24">
        <f t="shared" si="8"/>
        <v>4275000</v>
      </c>
      <c r="U28" s="26"/>
      <c r="V28" s="1" t="str">
        <f t="shared" si="3"/>
        <v>Kho b¹c Nhµ n­íc- Bé Tµi chÝnh</v>
      </c>
    </row>
    <row r="29" spans="1:23" ht="18.75" customHeight="1">
      <c r="A29" s="1">
        <v>1</v>
      </c>
      <c r="B29" s="16">
        <f t="shared" si="9"/>
        <v>25</v>
      </c>
      <c r="C29" s="89" t="s">
        <v>50</v>
      </c>
      <c r="D29" s="89" t="str">
        <f t="shared" si="4"/>
        <v>VN0CP0613206</v>
      </c>
      <c r="E29" s="16" t="s">
        <v>24</v>
      </c>
      <c r="F29" s="90" t="s">
        <v>49</v>
      </c>
      <c r="G29" s="95">
        <v>2000000</v>
      </c>
      <c r="H29" s="22">
        <f t="shared" si="0"/>
        <v>200000000000</v>
      </c>
      <c r="I29" s="96">
        <v>8.55</v>
      </c>
      <c r="J29" s="97">
        <v>39034</v>
      </c>
      <c r="K29" s="97">
        <f t="shared" si="1"/>
        <v>39022</v>
      </c>
      <c r="L29" s="98">
        <v>41579</v>
      </c>
      <c r="M29" s="23">
        <f t="shared" si="5"/>
        <v>40483</v>
      </c>
      <c r="N29" s="23">
        <f t="shared" si="10"/>
        <v>40469</v>
      </c>
      <c r="O29" s="23"/>
      <c r="P29" s="23"/>
      <c r="Q29" s="22">
        <f t="shared" si="2"/>
        <v>17100000000</v>
      </c>
      <c r="R29" s="24">
        <f t="shared" si="6"/>
        <v>0</v>
      </c>
      <c r="S29" s="25">
        <f t="shared" si="7"/>
        <v>17100000000</v>
      </c>
      <c r="T29" s="24">
        <f t="shared" si="8"/>
        <v>17100000</v>
      </c>
      <c r="U29" s="26"/>
      <c r="V29" s="1" t="str">
        <f t="shared" si="3"/>
        <v>Kho b¹c Nhµ n­íc- Bé Tµi chÝnh</v>
      </c>
      <c r="W29" s="1">
        <v>1</v>
      </c>
    </row>
    <row r="30" spans="1:23" ht="18.75" customHeight="1">
      <c r="A30" s="1">
        <v>1</v>
      </c>
      <c r="B30" s="16">
        <f t="shared" si="9"/>
        <v>26</v>
      </c>
      <c r="C30" s="89" t="s">
        <v>51</v>
      </c>
      <c r="D30" s="89" t="str">
        <f t="shared" si="4"/>
        <v>VN0CP0613271</v>
      </c>
      <c r="E30" s="16" t="s">
        <v>24</v>
      </c>
      <c r="F30" s="90" t="s">
        <v>49</v>
      </c>
      <c r="G30" s="95">
        <v>2000000</v>
      </c>
      <c r="H30" s="22">
        <f t="shared" si="0"/>
        <v>200000000000</v>
      </c>
      <c r="I30" s="96">
        <v>8.36</v>
      </c>
      <c r="J30" s="97">
        <v>39078</v>
      </c>
      <c r="K30" s="97">
        <f t="shared" si="1"/>
        <v>39064</v>
      </c>
      <c r="L30" s="98">
        <v>41621</v>
      </c>
      <c r="M30" s="23">
        <f t="shared" si="5"/>
        <v>40525</v>
      </c>
      <c r="N30" s="23">
        <f t="shared" si="10"/>
        <v>40511</v>
      </c>
      <c r="O30" s="23"/>
      <c r="P30" s="23"/>
      <c r="Q30" s="22">
        <f t="shared" si="2"/>
        <v>16719999999.999998</v>
      </c>
      <c r="R30" s="24">
        <f t="shared" si="6"/>
        <v>0</v>
      </c>
      <c r="S30" s="25">
        <f t="shared" si="7"/>
        <v>16719999999.999998</v>
      </c>
      <c r="T30" s="24">
        <f t="shared" si="8"/>
        <v>16719999.999999998</v>
      </c>
      <c r="U30" s="26"/>
      <c r="V30" s="1" t="str">
        <f t="shared" si="3"/>
        <v>Kho b¹c Nhµ n­íc- Bé Tµi chÝnh</v>
      </c>
      <c r="W30" s="1">
        <v>1</v>
      </c>
    </row>
    <row r="31" spans="1:23" ht="18.75" customHeight="1">
      <c r="A31" s="1">
        <v>1</v>
      </c>
      <c r="B31" s="16">
        <f t="shared" si="9"/>
        <v>27</v>
      </c>
      <c r="C31" s="89" t="s">
        <v>52</v>
      </c>
      <c r="D31" s="89" t="str">
        <f t="shared" si="4"/>
        <v>VN0CP0616019</v>
      </c>
      <c r="E31" s="16" t="s">
        <v>24</v>
      </c>
      <c r="F31" s="90" t="s">
        <v>53</v>
      </c>
      <c r="G31" s="95">
        <v>1600000</v>
      </c>
      <c r="H31" s="22">
        <f t="shared" si="0"/>
        <v>160000000000</v>
      </c>
      <c r="I31" s="96">
        <v>8.95</v>
      </c>
      <c r="J31" s="97">
        <v>38811</v>
      </c>
      <c r="K31" s="97">
        <f t="shared" si="1"/>
        <v>38804</v>
      </c>
      <c r="L31" s="98">
        <v>42457</v>
      </c>
      <c r="M31" s="23">
        <f t="shared" si="5"/>
        <v>40265</v>
      </c>
      <c r="N31" s="23">
        <f t="shared" si="10"/>
        <v>40251</v>
      </c>
      <c r="O31" s="23"/>
      <c r="P31" s="23"/>
      <c r="Q31" s="22">
        <f t="shared" si="2"/>
        <v>14319999999.999998</v>
      </c>
      <c r="R31" s="24">
        <f t="shared" si="6"/>
        <v>0</v>
      </c>
      <c r="S31" s="25">
        <f t="shared" si="7"/>
        <v>14319999999.999998</v>
      </c>
      <c r="T31" s="24">
        <f t="shared" si="8"/>
        <v>14319999.999999998</v>
      </c>
      <c r="U31" s="26"/>
      <c r="V31" s="1" t="str">
        <f t="shared" si="3"/>
        <v>Kho b¹c Nhµ n­íc- Bé Tµi chÝnh</v>
      </c>
      <c r="W31" s="1">
        <v>1</v>
      </c>
    </row>
    <row r="32" spans="1:23" ht="18.75" customHeight="1">
      <c r="A32" s="1">
        <v>1</v>
      </c>
      <c r="B32" s="16">
        <f t="shared" si="9"/>
        <v>28</v>
      </c>
      <c r="C32" s="89" t="s">
        <v>54</v>
      </c>
      <c r="D32" s="89" t="str">
        <f t="shared" si="4"/>
        <v>VN0CP0712016</v>
      </c>
      <c r="E32" s="16" t="s">
        <v>24</v>
      </c>
      <c r="F32" s="90" t="s">
        <v>25</v>
      </c>
      <c r="G32" s="95">
        <v>3000000</v>
      </c>
      <c r="H32" s="22">
        <f t="shared" si="0"/>
        <v>300000000000</v>
      </c>
      <c r="I32" s="96">
        <v>7.9</v>
      </c>
      <c r="J32" s="97">
        <v>39112</v>
      </c>
      <c r="K32" s="97">
        <f t="shared" si="1"/>
        <v>39106</v>
      </c>
      <c r="L32" s="98">
        <v>40932</v>
      </c>
      <c r="M32" s="23">
        <f t="shared" si="5"/>
        <v>40202</v>
      </c>
      <c r="N32" s="23">
        <f t="shared" si="10"/>
        <v>40188</v>
      </c>
      <c r="O32" s="23"/>
      <c r="P32" s="23"/>
      <c r="Q32" s="22">
        <f t="shared" si="2"/>
        <v>23700000000</v>
      </c>
      <c r="R32" s="24">
        <f t="shared" si="6"/>
        <v>0</v>
      </c>
      <c r="S32" s="25">
        <f t="shared" si="7"/>
        <v>23700000000</v>
      </c>
      <c r="T32" s="24">
        <f t="shared" si="8"/>
        <v>23700000</v>
      </c>
      <c r="U32" s="26"/>
      <c r="V32" s="1" t="str">
        <f t="shared" si="3"/>
        <v>Kho b¹c Nhµ n­íc- Bé Tµi chÝnh</v>
      </c>
      <c r="W32" s="1">
        <v>1</v>
      </c>
    </row>
    <row r="33" spans="1:23" ht="18.75" customHeight="1">
      <c r="A33" s="1">
        <v>1</v>
      </c>
      <c r="B33" s="16">
        <f t="shared" si="9"/>
        <v>29</v>
      </c>
      <c r="C33" s="89" t="s">
        <v>55</v>
      </c>
      <c r="D33" s="89" t="str">
        <f t="shared" si="4"/>
        <v>VN0CP0712024</v>
      </c>
      <c r="E33" s="16" t="s">
        <v>24</v>
      </c>
      <c r="F33" s="90" t="s">
        <v>25</v>
      </c>
      <c r="G33" s="95">
        <v>3000000</v>
      </c>
      <c r="H33" s="22">
        <f t="shared" si="0"/>
        <v>300000000000</v>
      </c>
      <c r="I33" s="96">
        <v>8.2</v>
      </c>
      <c r="J33" s="97">
        <v>39106</v>
      </c>
      <c r="K33" s="97">
        <f t="shared" si="1"/>
        <v>39097</v>
      </c>
      <c r="L33" s="98">
        <v>40923</v>
      </c>
      <c r="M33" s="23">
        <f t="shared" si="5"/>
        <v>40193</v>
      </c>
      <c r="N33" s="23">
        <f t="shared" si="10"/>
        <v>40179</v>
      </c>
      <c r="O33" s="23"/>
      <c r="P33" s="23"/>
      <c r="Q33" s="22">
        <f t="shared" si="2"/>
        <v>24599999999.999996</v>
      </c>
      <c r="R33" s="24">
        <f t="shared" si="6"/>
        <v>0</v>
      </c>
      <c r="S33" s="25">
        <f t="shared" si="7"/>
        <v>24599999999.999996</v>
      </c>
      <c r="T33" s="24">
        <f t="shared" si="8"/>
        <v>24599999.999999996</v>
      </c>
      <c r="U33" s="26"/>
      <c r="V33" s="1" t="str">
        <f t="shared" si="3"/>
        <v>Kho b¹c Nhµ n­íc- Bé Tµi chÝnh</v>
      </c>
      <c r="W33" s="1">
        <v>1</v>
      </c>
    </row>
    <row r="34" spans="1:23" ht="18.75" customHeight="1">
      <c r="A34" s="1">
        <v>1</v>
      </c>
      <c r="B34" s="16">
        <f t="shared" si="9"/>
        <v>30</v>
      </c>
      <c r="C34" s="89" t="s">
        <v>56</v>
      </c>
      <c r="D34" s="89" t="str">
        <f t="shared" si="4"/>
        <v>VN0CP0712032</v>
      </c>
      <c r="E34" s="16" t="s">
        <v>24</v>
      </c>
      <c r="F34" s="90" t="s">
        <v>25</v>
      </c>
      <c r="G34" s="95">
        <v>5000000</v>
      </c>
      <c r="H34" s="22">
        <f t="shared" si="0"/>
        <v>500000000000</v>
      </c>
      <c r="I34" s="96">
        <v>7.7</v>
      </c>
      <c r="J34" s="97">
        <v>39126</v>
      </c>
      <c r="K34" s="97">
        <f t="shared" si="1"/>
        <v>39113</v>
      </c>
      <c r="L34" s="98">
        <v>40939</v>
      </c>
      <c r="M34" s="23">
        <f t="shared" si="5"/>
        <v>40209</v>
      </c>
      <c r="N34" s="23">
        <f t="shared" si="10"/>
        <v>40195</v>
      </c>
      <c r="O34" s="23"/>
      <c r="P34" s="23"/>
      <c r="Q34" s="22">
        <f t="shared" si="2"/>
        <v>38500000000</v>
      </c>
      <c r="R34" s="24">
        <f t="shared" si="6"/>
        <v>0</v>
      </c>
      <c r="S34" s="25">
        <f t="shared" si="7"/>
        <v>38500000000</v>
      </c>
      <c r="T34" s="24">
        <f t="shared" si="8"/>
        <v>38500000</v>
      </c>
      <c r="U34" s="26"/>
      <c r="V34" s="1" t="str">
        <f t="shared" si="3"/>
        <v>Kho b¹c Nhµ n­íc- Bé Tµi chÝnh</v>
      </c>
      <c r="W34" s="1">
        <v>1</v>
      </c>
    </row>
    <row r="35" spans="1:23" ht="18.75" customHeight="1">
      <c r="A35" s="1">
        <v>1</v>
      </c>
      <c r="B35" s="16">
        <f t="shared" si="9"/>
        <v>31</v>
      </c>
      <c r="C35" s="89" t="s">
        <v>57</v>
      </c>
      <c r="D35" s="89" t="str">
        <f t="shared" si="4"/>
        <v>VN0CP0712040</v>
      </c>
      <c r="E35" s="16" t="s">
        <v>24</v>
      </c>
      <c r="F35" s="90" t="s">
        <v>25</v>
      </c>
      <c r="G35" s="95">
        <v>5000000</v>
      </c>
      <c r="H35" s="22">
        <f t="shared" si="0"/>
        <v>500000000000</v>
      </c>
      <c r="I35" s="96">
        <v>7.67</v>
      </c>
      <c r="J35" s="97">
        <v>39118</v>
      </c>
      <c r="K35" s="97">
        <f t="shared" si="1"/>
        <v>39106</v>
      </c>
      <c r="L35" s="98">
        <v>40932</v>
      </c>
      <c r="M35" s="23">
        <f t="shared" si="5"/>
        <v>40202</v>
      </c>
      <c r="N35" s="23">
        <f t="shared" si="10"/>
        <v>40188</v>
      </c>
      <c r="O35" s="23"/>
      <c r="P35" s="23"/>
      <c r="Q35" s="22">
        <f t="shared" si="2"/>
        <v>38350000000</v>
      </c>
      <c r="R35" s="24">
        <f t="shared" si="6"/>
        <v>0</v>
      </c>
      <c r="S35" s="25">
        <f t="shared" si="7"/>
        <v>38350000000</v>
      </c>
      <c r="T35" s="24">
        <f t="shared" si="8"/>
        <v>38350000</v>
      </c>
      <c r="U35" s="26"/>
      <c r="V35" s="1" t="str">
        <f t="shared" si="3"/>
        <v>Kho b¹c Nhµ n­íc- Bé Tµi chÝnh</v>
      </c>
      <c r="W35" s="1">
        <v>1</v>
      </c>
    </row>
    <row r="36" spans="1:23" ht="18.75" customHeight="1">
      <c r="A36" s="1">
        <v>1</v>
      </c>
      <c r="B36" s="16">
        <f t="shared" si="9"/>
        <v>32</v>
      </c>
      <c r="C36" s="89" t="s">
        <v>58</v>
      </c>
      <c r="D36" s="89" t="str">
        <f t="shared" si="4"/>
        <v>VN0CP0712057</v>
      </c>
      <c r="E36" s="16" t="s">
        <v>24</v>
      </c>
      <c r="F36" s="90" t="s">
        <v>25</v>
      </c>
      <c r="G36" s="95">
        <v>5000000</v>
      </c>
      <c r="H36" s="22">
        <f t="shared" si="0"/>
        <v>500000000000</v>
      </c>
      <c r="I36" s="96">
        <v>7.62</v>
      </c>
      <c r="J36" s="97">
        <v>39127</v>
      </c>
      <c r="K36" s="97">
        <f t="shared" si="1"/>
        <v>39120</v>
      </c>
      <c r="L36" s="98">
        <v>40946</v>
      </c>
      <c r="M36" s="23">
        <f t="shared" si="5"/>
        <v>40216</v>
      </c>
      <c r="N36" s="23">
        <f t="shared" si="10"/>
        <v>40202</v>
      </c>
      <c r="O36" s="23"/>
      <c r="P36" s="23"/>
      <c r="Q36" s="22">
        <f t="shared" si="2"/>
        <v>38100000000</v>
      </c>
      <c r="R36" s="24">
        <f t="shared" si="6"/>
        <v>0</v>
      </c>
      <c r="S36" s="25">
        <f t="shared" si="7"/>
        <v>38100000000</v>
      </c>
      <c r="T36" s="24">
        <f t="shared" si="8"/>
        <v>38100000</v>
      </c>
      <c r="U36" s="26"/>
      <c r="V36" s="1" t="str">
        <f t="shared" si="3"/>
        <v>Kho b¹c Nhµ n­íc- Bé Tµi chÝnh</v>
      </c>
      <c r="W36" s="1">
        <v>1</v>
      </c>
    </row>
    <row r="37" spans="1:23" ht="18.75" customHeight="1">
      <c r="A37" s="1">
        <v>1</v>
      </c>
      <c r="B37" s="16">
        <f t="shared" si="9"/>
        <v>33</v>
      </c>
      <c r="C37" s="89" t="s">
        <v>59</v>
      </c>
      <c r="D37" s="89" t="str">
        <f t="shared" si="4"/>
        <v>VN0CP0712065</v>
      </c>
      <c r="E37" s="16" t="s">
        <v>24</v>
      </c>
      <c r="F37" s="90" t="s">
        <v>25</v>
      </c>
      <c r="G37" s="95">
        <v>5000000</v>
      </c>
      <c r="H37" s="22">
        <f t="shared" si="0"/>
        <v>500000000000</v>
      </c>
      <c r="I37" s="96">
        <v>7.69</v>
      </c>
      <c r="J37" s="97">
        <v>39126</v>
      </c>
      <c r="K37" s="97">
        <f t="shared" si="1"/>
        <v>39114</v>
      </c>
      <c r="L37" s="98">
        <v>40940</v>
      </c>
      <c r="M37" s="23">
        <f t="shared" si="5"/>
        <v>40210</v>
      </c>
      <c r="N37" s="23">
        <f t="shared" si="10"/>
        <v>40196</v>
      </c>
      <c r="O37" s="23"/>
      <c r="P37" s="23"/>
      <c r="Q37" s="22">
        <f t="shared" si="2"/>
        <v>38450000000</v>
      </c>
      <c r="R37" s="24">
        <f t="shared" si="6"/>
        <v>0</v>
      </c>
      <c r="S37" s="25">
        <f t="shared" si="7"/>
        <v>38450000000</v>
      </c>
      <c r="T37" s="24">
        <f t="shared" si="8"/>
        <v>38450000</v>
      </c>
      <c r="U37" s="26"/>
      <c r="V37" s="1" t="str">
        <f t="shared" si="3"/>
        <v>Kho b¹c Nhµ n­íc- Bé Tµi chÝnh</v>
      </c>
      <c r="W37" s="1">
        <v>1</v>
      </c>
    </row>
    <row r="38" spans="1:23" ht="18.75" customHeight="1">
      <c r="A38" s="1">
        <v>1</v>
      </c>
      <c r="B38" s="16">
        <f t="shared" si="9"/>
        <v>34</v>
      </c>
      <c r="C38" s="89" t="s">
        <v>60</v>
      </c>
      <c r="D38" s="89" t="str">
        <f t="shared" si="4"/>
        <v>VN0CP0712073</v>
      </c>
      <c r="E38" s="16" t="s">
        <v>24</v>
      </c>
      <c r="F38" s="90" t="s">
        <v>25</v>
      </c>
      <c r="G38" s="95">
        <v>3000000</v>
      </c>
      <c r="H38" s="22">
        <f t="shared" si="0"/>
        <v>300000000000</v>
      </c>
      <c r="I38" s="96">
        <v>7.54</v>
      </c>
      <c r="J38" s="97">
        <v>39149</v>
      </c>
      <c r="K38" s="97">
        <f t="shared" si="1"/>
        <v>39141</v>
      </c>
      <c r="L38" s="98">
        <v>40967</v>
      </c>
      <c r="M38" s="23">
        <f t="shared" si="5"/>
        <v>40237</v>
      </c>
      <c r="N38" s="23">
        <f t="shared" si="10"/>
        <v>40223</v>
      </c>
      <c r="O38" s="23"/>
      <c r="P38" s="23"/>
      <c r="Q38" s="22">
        <f t="shared" si="2"/>
        <v>22620000000</v>
      </c>
      <c r="R38" s="24">
        <f t="shared" si="6"/>
        <v>0</v>
      </c>
      <c r="S38" s="25">
        <f t="shared" si="7"/>
        <v>22620000000</v>
      </c>
      <c r="T38" s="24">
        <f t="shared" si="8"/>
        <v>22620000</v>
      </c>
      <c r="U38" s="26"/>
      <c r="V38" s="1" t="str">
        <f t="shared" si="3"/>
        <v>Kho b¹c Nhµ n­íc- Bé Tµi chÝnh</v>
      </c>
      <c r="W38" s="1">
        <v>1</v>
      </c>
    </row>
    <row r="39" spans="1:23" ht="18.75" customHeight="1">
      <c r="A39" s="1">
        <v>1</v>
      </c>
      <c r="B39" s="16">
        <f t="shared" si="9"/>
        <v>35</v>
      </c>
      <c r="C39" s="89" t="s">
        <v>61</v>
      </c>
      <c r="D39" s="89" t="str">
        <f t="shared" si="4"/>
        <v>VN0CP0712081</v>
      </c>
      <c r="E39" s="16" t="s">
        <v>24</v>
      </c>
      <c r="F39" s="90" t="s">
        <v>25</v>
      </c>
      <c r="G39" s="95">
        <v>7000000</v>
      </c>
      <c r="H39" s="22">
        <f t="shared" si="0"/>
        <v>700000000000</v>
      </c>
      <c r="I39" s="96">
        <v>7.2</v>
      </c>
      <c r="J39" s="97">
        <v>39160</v>
      </c>
      <c r="K39" s="97">
        <f t="shared" si="1"/>
        <v>39148</v>
      </c>
      <c r="L39" s="98">
        <v>40975</v>
      </c>
      <c r="M39" s="23">
        <f t="shared" si="5"/>
        <v>40244</v>
      </c>
      <c r="N39" s="23">
        <f t="shared" si="10"/>
        <v>40230</v>
      </c>
      <c r="O39" s="23"/>
      <c r="P39" s="23"/>
      <c r="Q39" s="22">
        <f t="shared" si="2"/>
        <v>50400000000</v>
      </c>
      <c r="R39" s="24">
        <f t="shared" si="6"/>
        <v>0</v>
      </c>
      <c r="S39" s="25">
        <f t="shared" si="7"/>
        <v>50400000000</v>
      </c>
      <c r="T39" s="24">
        <f t="shared" si="8"/>
        <v>50400000</v>
      </c>
      <c r="U39" s="26"/>
      <c r="V39" s="1" t="str">
        <f t="shared" si="3"/>
        <v>Kho b¹c Nhµ n­íc- Bé Tµi chÝnh</v>
      </c>
      <c r="W39" s="1">
        <v>1</v>
      </c>
    </row>
    <row r="40" spans="1:23" ht="18.75" customHeight="1">
      <c r="A40" s="1">
        <v>1</v>
      </c>
      <c r="B40" s="16">
        <f t="shared" si="9"/>
        <v>36</v>
      </c>
      <c r="C40" s="89" t="s">
        <v>62</v>
      </c>
      <c r="D40" s="89" t="str">
        <f t="shared" si="4"/>
        <v>VN0CP0712099</v>
      </c>
      <c r="E40" s="16" t="s">
        <v>24</v>
      </c>
      <c r="F40" s="90" t="s">
        <v>25</v>
      </c>
      <c r="G40" s="95">
        <v>3000000</v>
      </c>
      <c r="H40" s="22">
        <f t="shared" si="0"/>
        <v>300000000000</v>
      </c>
      <c r="I40" s="96">
        <v>7.8</v>
      </c>
      <c r="J40" s="97">
        <v>39171</v>
      </c>
      <c r="K40" s="97">
        <f t="shared" si="1"/>
        <v>39160</v>
      </c>
      <c r="L40" s="98">
        <v>40987</v>
      </c>
      <c r="M40" s="23">
        <f t="shared" si="5"/>
        <v>40256</v>
      </c>
      <c r="N40" s="23">
        <f t="shared" si="10"/>
        <v>40242</v>
      </c>
      <c r="O40" s="23"/>
      <c r="P40" s="23"/>
      <c r="Q40" s="22">
        <f t="shared" si="2"/>
        <v>23400000000</v>
      </c>
      <c r="R40" s="24">
        <f t="shared" si="6"/>
        <v>0</v>
      </c>
      <c r="S40" s="25">
        <f t="shared" si="7"/>
        <v>23400000000</v>
      </c>
      <c r="T40" s="24">
        <f t="shared" si="8"/>
        <v>23400000</v>
      </c>
      <c r="U40" s="26"/>
      <c r="V40" s="1" t="str">
        <f t="shared" si="3"/>
        <v>Kho b¹c Nhµ n­íc- Bé Tµi chÝnh</v>
      </c>
      <c r="W40" s="1">
        <v>1</v>
      </c>
    </row>
    <row r="41" spans="1:23" ht="18.75" customHeight="1">
      <c r="A41" s="1">
        <v>1</v>
      </c>
      <c r="B41" s="16">
        <f t="shared" si="9"/>
        <v>37</v>
      </c>
      <c r="C41" s="89" t="s">
        <v>62</v>
      </c>
      <c r="D41" s="89" t="str">
        <f t="shared" si="4"/>
        <v>VN0CP0712099</v>
      </c>
      <c r="E41" s="16" t="s">
        <v>24</v>
      </c>
      <c r="F41" s="90" t="s">
        <v>25</v>
      </c>
      <c r="G41" s="95">
        <v>3000000</v>
      </c>
      <c r="H41" s="22">
        <f t="shared" si="0"/>
        <v>300000000000</v>
      </c>
      <c r="I41" s="96">
        <v>7.8</v>
      </c>
      <c r="J41" s="97">
        <v>39225</v>
      </c>
      <c r="K41" s="97">
        <f t="shared" si="1"/>
        <v>39160</v>
      </c>
      <c r="L41" s="98">
        <v>40987</v>
      </c>
      <c r="M41" s="23">
        <f t="shared" si="5"/>
        <v>40256</v>
      </c>
      <c r="N41" s="23">
        <f t="shared" si="10"/>
        <v>40242</v>
      </c>
      <c r="O41" s="23"/>
      <c r="P41" s="23"/>
      <c r="Q41" s="22">
        <f t="shared" si="2"/>
        <v>23400000000</v>
      </c>
      <c r="R41" s="24">
        <f t="shared" si="6"/>
        <v>0</v>
      </c>
      <c r="S41" s="25">
        <f t="shared" si="7"/>
        <v>23400000000</v>
      </c>
      <c r="T41" s="24">
        <f t="shared" si="8"/>
        <v>23400000</v>
      </c>
      <c r="U41" s="26"/>
      <c r="V41" s="1" t="str">
        <f t="shared" si="3"/>
        <v>Kho b¹c Nhµ n­íc- Bé Tµi chÝnh</v>
      </c>
      <c r="W41" s="1">
        <v>1</v>
      </c>
    </row>
    <row r="42" spans="1:23" ht="18.75" customHeight="1">
      <c r="A42" s="1">
        <v>1</v>
      </c>
      <c r="B42" s="16">
        <f t="shared" si="9"/>
        <v>38</v>
      </c>
      <c r="C42" s="89" t="s">
        <v>62</v>
      </c>
      <c r="D42" s="89" t="str">
        <f t="shared" si="4"/>
        <v>VN0CP0712099</v>
      </c>
      <c r="E42" s="16" t="s">
        <v>24</v>
      </c>
      <c r="F42" s="90" t="s">
        <v>25</v>
      </c>
      <c r="G42" s="95">
        <v>4000000</v>
      </c>
      <c r="H42" s="22">
        <f t="shared" si="0"/>
        <v>400000000000</v>
      </c>
      <c r="I42" s="96">
        <v>7.8</v>
      </c>
      <c r="J42" s="97">
        <v>39226</v>
      </c>
      <c r="K42" s="97">
        <f t="shared" si="1"/>
        <v>39160</v>
      </c>
      <c r="L42" s="98">
        <v>40987</v>
      </c>
      <c r="M42" s="23">
        <f t="shared" si="5"/>
        <v>40256</v>
      </c>
      <c r="N42" s="23">
        <f t="shared" si="10"/>
        <v>40242</v>
      </c>
      <c r="O42" s="23"/>
      <c r="P42" s="23"/>
      <c r="Q42" s="22">
        <f t="shared" si="2"/>
        <v>31200000000</v>
      </c>
      <c r="R42" s="24">
        <f t="shared" si="6"/>
        <v>0</v>
      </c>
      <c r="S42" s="25">
        <f t="shared" si="7"/>
        <v>31200000000</v>
      </c>
      <c r="T42" s="24">
        <f t="shared" si="8"/>
        <v>31200000</v>
      </c>
      <c r="U42" s="26"/>
      <c r="V42" s="1" t="str">
        <f t="shared" si="3"/>
        <v>Kho b¹c Nhµ n­íc- Bé Tµi chÝnh</v>
      </c>
      <c r="W42" s="1">
        <v>1</v>
      </c>
    </row>
    <row r="43" spans="1:23" ht="18.75" customHeight="1">
      <c r="A43" s="1">
        <v>1</v>
      </c>
      <c r="B43" s="16">
        <f t="shared" si="9"/>
        <v>39</v>
      </c>
      <c r="C43" s="89" t="s">
        <v>63</v>
      </c>
      <c r="D43" s="89" t="str">
        <f t="shared" si="4"/>
        <v>VN0CP0712107</v>
      </c>
      <c r="E43" s="16" t="s">
        <v>24</v>
      </c>
      <c r="F43" s="90" t="s">
        <v>25</v>
      </c>
      <c r="G43" s="95">
        <v>7000000</v>
      </c>
      <c r="H43" s="22">
        <f t="shared" si="0"/>
        <v>700000000000</v>
      </c>
      <c r="I43" s="96">
        <v>7.5</v>
      </c>
      <c r="J43" s="97">
        <v>39162</v>
      </c>
      <c r="K43" s="97">
        <f t="shared" si="1"/>
        <v>39146</v>
      </c>
      <c r="L43" s="98">
        <v>40973</v>
      </c>
      <c r="M43" s="23">
        <f t="shared" si="5"/>
        <v>40242</v>
      </c>
      <c r="N43" s="23">
        <f t="shared" si="10"/>
        <v>40228</v>
      </c>
      <c r="O43" s="23"/>
      <c r="P43" s="23"/>
      <c r="Q43" s="22">
        <f t="shared" si="2"/>
        <v>52500000000</v>
      </c>
      <c r="R43" s="24">
        <f t="shared" si="6"/>
        <v>0</v>
      </c>
      <c r="S43" s="25">
        <f t="shared" si="7"/>
        <v>52500000000</v>
      </c>
      <c r="T43" s="24">
        <f t="shared" si="8"/>
        <v>52500000</v>
      </c>
      <c r="U43" s="26"/>
      <c r="V43" s="1" t="str">
        <f t="shared" si="3"/>
        <v>Kho b¹c Nhµ n­íc- Bé Tµi chÝnh</v>
      </c>
      <c r="W43" s="1">
        <v>1</v>
      </c>
    </row>
    <row r="44" spans="1:23" ht="18.75" customHeight="1">
      <c r="A44" s="1">
        <v>1</v>
      </c>
      <c r="B44" s="16">
        <f t="shared" si="9"/>
        <v>40</v>
      </c>
      <c r="C44" s="89" t="s">
        <v>64</v>
      </c>
      <c r="D44" s="89" t="str">
        <f t="shared" si="4"/>
        <v>VN0CP0712115</v>
      </c>
      <c r="E44" s="16" t="s">
        <v>24</v>
      </c>
      <c r="F44" s="90" t="s">
        <v>25</v>
      </c>
      <c r="G44" s="95">
        <v>6600000</v>
      </c>
      <c r="H44" s="22">
        <f t="shared" si="0"/>
        <v>660000000000</v>
      </c>
      <c r="I44" s="96">
        <v>6.5</v>
      </c>
      <c r="J44" s="97">
        <v>39177</v>
      </c>
      <c r="K44" s="97">
        <f t="shared" si="1"/>
        <v>39169</v>
      </c>
      <c r="L44" s="98">
        <v>40996</v>
      </c>
      <c r="M44" s="23">
        <f t="shared" si="5"/>
        <v>40265</v>
      </c>
      <c r="N44" s="23">
        <f t="shared" si="10"/>
        <v>40251</v>
      </c>
      <c r="O44" s="23"/>
      <c r="P44" s="23"/>
      <c r="Q44" s="22">
        <f t="shared" si="2"/>
        <v>42900000000</v>
      </c>
      <c r="R44" s="24">
        <f t="shared" si="6"/>
        <v>0</v>
      </c>
      <c r="S44" s="25">
        <f t="shared" si="7"/>
        <v>42900000000</v>
      </c>
      <c r="T44" s="24">
        <f t="shared" si="8"/>
        <v>42900000</v>
      </c>
      <c r="U44" s="26"/>
      <c r="V44" s="1" t="str">
        <f t="shared" si="3"/>
        <v>Kho b¹c Nhµ n­íc- Bé Tµi chÝnh</v>
      </c>
      <c r="W44" s="1">
        <v>1</v>
      </c>
    </row>
    <row r="45" spans="1:23" ht="18.75" customHeight="1">
      <c r="A45" s="1">
        <v>1</v>
      </c>
      <c r="B45" s="16">
        <f t="shared" si="9"/>
        <v>41</v>
      </c>
      <c r="C45" s="89" t="s">
        <v>65</v>
      </c>
      <c r="D45" s="89" t="str">
        <f t="shared" si="4"/>
        <v>VN0CP0712131</v>
      </c>
      <c r="E45" s="16" t="s">
        <v>24</v>
      </c>
      <c r="F45" s="90" t="s">
        <v>25</v>
      </c>
      <c r="G45" s="95">
        <v>7000000</v>
      </c>
      <c r="H45" s="22">
        <f t="shared" si="0"/>
        <v>700000000000</v>
      </c>
      <c r="I45" s="96">
        <v>7</v>
      </c>
      <c r="J45" s="97">
        <v>39191</v>
      </c>
      <c r="K45" s="97">
        <f t="shared" si="1"/>
        <v>39183</v>
      </c>
      <c r="L45" s="98">
        <v>41010</v>
      </c>
      <c r="M45" s="23">
        <f t="shared" si="5"/>
        <v>40279</v>
      </c>
      <c r="N45" s="23">
        <f t="shared" si="10"/>
        <v>40265</v>
      </c>
      <c r="O45" s="23"/>
      <c r="P45" s="23"/>
      <c r="Q45" s="22">
        <f t="shared" si="2"/>
        <v>49000000000</v>
      </c>
      <c r="R45" s="24">
        <f t="shared" si="6"/>
        <v>0</v>
      </c>
      <c r="S45" s="25">
        <f t="shared" si="7"/>
        <v>49000000000</v>
      </c>
      <c r="T45" s="24">
        <f t="shared" si="8"/>
        <v>49000000</v>
      </c>
      <c r="U45" s="26"/>
      <c r="V45" s="1" t="str">
        <f t="shared" si="3"/>
        <v>Kho b¹c Nhµ n­íc- Bé Tµi chÝnh</v>
      </c>
      <c r="W45" s="1">
        <v>1</v>
      </c>
    </row>
    <row r="46" spans="1:23" ht="18.75" customHeight="1">
      <c r="A46" s="1">
        <v>1</v>
      </c>
      <c r="B46" s="16">
        <f t="shared" si="9"/>
        <v>42</v>
      </c>
      <c r="C46" s="89" t="s">
        <v>66</v>
      </c>
      <c r="D46" s="89" t="str">
        <f t="shared" si="4"/>
        <v>VN0CP0712156</v>
      </c>
      <c r="E46" s="16" t="s">
        <v>24</v>
      </c>
      <c r="F46" s="90" t="s">
        <v>25</v>
      </c>
      <c r="G46" s="95">
        <v>6000000</v>
      </c>
      <c r="H46" s="22">
        <f t="shared" si="0"/>
        <v>600000000000</v>
      </c>
      <c r="I46" s="96">
        <v>7</v>
      </c>
      <c r="J46" s="97">
        <v>39224</v>
      </c>
      <c r="K46" s="97">
        <f t="shared" si="1"/>
        <v>39197</v>
      </c>
      <c r="L46" s="98">
        <v>41024</v>
      </c>
      <c r="M46" s="23">
        <f t="shared" si="5"/>
        <v>40293</v>
      </c>
      <c r="N46" s="23">
        <f t="shared" si="10"/>
        <v>40279</v>
      </c>
      <c r="O46" s="23"/>
      <c r="P46" s="23"/>
      <c r="Q46" s="22">
        <f t="shared" si="2"/>
        <v>42000000000</v>
      </c>
      <c r="R46" s="24">
        <f t="shared" si="6"/>
        <v>0</v>
      </c>
      <c r="S46" s="25">
        <f t="shared" si="7"/>
        <v>42000000000</v>
      </c>
      <c r="T46" s="24">
        <f t="shared" si="8"/>
        <v>42000000</v>
      </c>
      <c r="U46" s="26"/>
      <c r="V46" s="1" t="str">
        <f t="shared" si="3"/>
        <v>Kho b¹c Nhµ n­íc- Bé Tµi chÝnh</v>
      </c>
      <c r="W46" s="1">
        <v>1</v>
      </c>
    </row>
    <row r="47" spans="1:23" ht="18.75" customHeight="1">
      <c r="A47" s="1">
        <v>1</v>
      </c>
      <c r="B47" s="16">
        <f t="shared" si="9"/>
        <v>43</v>
      </c>
      <c r="C47" s="89" t="s">
        <v>67</v>
      </c>
      <c r="D47" s="89" t="str">
        <f t="shared" si="4"/>
        <v>VN0CP0712172</v>
      </c>
      <c r="E47" s="16" t="s">
        <v>24</v>
      </c>
      <c r="F47" s="90" t="s">
        <v>25</v>
      </c>
      <c r="G47" s="95">
        <v>2000000</v>
      </c>
      <c r="H47" s="22">
        <f t="shared" si="0"/>
        <v>200000000000</v>
      </c>
      <c r="I47" s="96">
        <v>7.15</v>
      </c>
      <c r="J47" s="97">
        <v>39223</v>
      </c>
      <c r="K47" s="97">
        <f t="shared" si="1"/>
        <v>39211</v>
      </c>
      <c r="L47" s="98">
        <v>41038</v>
      </c>
      <c r="M47" s="23">
        <f t="shared" si="5"/>
        <v>40307</v>
      </c>
      <c r="N47" s="23">
        <f t="shared" si="10"/>
        <v>40293</v>
      </c>
      <c r="O47" s="23"/>
      <c r="P47" s="23"/>
      <c r="Q47" s="22">
        <f t="shared" si="2"/>
        <v>14300000000</v>
      </c>
      <c r="R47" s="24">
        <f t="shared" si="6"/>
        <v>0</v>
      </c>
      <c r="S47" s="25">
        <f t="shared" si="7"/>
        <v>14300000000</v>
      </c>
      <c r="T47" s="24">
        <f t="shared" si="8"/>
        <v>14300000</v>
      </c>
      <c r="U47" s="26"/>
      <c r="V47" s="1" t="str">
        <f t="shared" si="3"/>
        <v>Kho b¹c Nhµ n­íc- Bé Tµi chÝnh</v>
      </c>
      <c r="W47" s="1">
        <v>1</v>
      </c>
    </row>
    <row r="48" spans="1:23" ht="18.75" customHeight="1">
      <c r="A48" s="1">
        <v>1</v>
      </c>
      <c r="B48" s="16">
        <f t="shared" si="9"/>
        <v>44</v>
      </c>
      <c r="C48" s="89" t="s">
        <v>68</v>
      </c>
      <c r="D48" s="89" t="str">
        <f t="shared" si="4"/>
        <v>VN0CP0712180</v>
      </c>
      <c r="E48" s="16" t="s">
        <v>24</v>
      </c>
      <c r="F48" s="90" t="s">
        <v>25</v>
      </c>
      <c r="G48" s="95">
        <v>7000000</v>
      </c>
      <c r="H48" s="22">
        <f t="shared" si="0"/>
        <v>700000000000</v>
      </c>
      <c r="I48" s="96">
        <v>7.05</v>
      </c>
      <c r="J48" s="97">
        <v>39246</v>
      </c>
      <c r="K48" s="97">
        <f t="shared" si="1"/>
        <v>39232</v>
      </c>
      <c r="L48" s="98">
        <v>41059</v>
      </c>
      <c r="M48" s="23">
        <f t="shared" si="5"/>
        <v>40328</v>
      </c>
      <c r="N48" s="23">
        <f t="shared" si="10"/>
        <v>40314</v>
      </c>
      <c r="O48" s="23"/>
      <c r="P48" s="23"/>
      <c r="Q48" s="22">
        <f t="shared" si="2"/>
        <v>49350000000</v>
      </c>
      <c r="R48" s="24">
        <f t="shared" si="6"/>
        <v>0</v>
      </c>
      <c r="S48" s="25">
        <f t="shared" si="7"/>
        <v>49350000000</v>
      </c>
      <c r="T48" s="24">
        <f t="shared" si="8"/>
        <v>49350000</v>
      </c>
      <c r="U48" s="26"/>
      <c r="V48" s="1" t="str">
        <f t="shared" si="3"/>
        <v>Kho b¹c Nhµ n­íc- Bé Tµi chÝnh</v>
      </c>
      <c r="W48" s="1">
        <v>1</v>
      </c>
    </row>
    <row r="49" spans="1:23" ht="18.75" customHeight="1">
      <c r="A49" s="1">
        <v>1</v>
      </c>
      <c r="B49" s="16">
        <f t="shared" si="9"/>
        <v>45</v>
      </c>
      <c r="C49" s="89" t="s">
        <v>69</v>
      </c>
      <c r="D49" s="89" t="str">
        <f t="shared" si="4"/>
        <v>VN0CP0712198</v>
      </c>
      <c r="E49" s="16" t="s">
        <v>24</v>
      </c>
      <c r="F49" s="90" t="s">
        <v>25</v>
      </c>
      <c r="G49" s="95">
        <v>10010000</v>
      </c>
      <c r="H49" s="22">
        <f t="shared" si="0"/>
        <v>1001000000000</v>
      </c>
      <c r="I49" s="96">
        <v>7.15</v>
      </c>
      <c r="J49" s="97">
        <v>39234</v>
      </c>
      <c r="K49" s="97">
        <f t="shared" si="1"/>
        <v>39225</v>
      </c>
      <c r="L49" s="98">
        <v>41052</v>
      </c>
      <c r="M49" s="23">
        <f t="shared" si="5"/>
        <v>40321</v>
      </c>
      <c r="N49" s="23">
        <f t="shared" si="10"/>
        <v>40307</v>
      </c>
      <c r="O49" s="23"/>
      <c r="P49" s="23"/>
      <c r="Q49" s="22">
        <f t="shared" si="2"/>
        <v>71571500000</v>
      </c>
      <c r="R49" s="24">
        <f t="shared" si="6"/>
        <v>0</v>
      </c>
      <c r="S49" s="25">
        <f t="shared" si="7"/>
        <v>71571500000</v>
      </c>
      <c r="T49" s="24">
        <f t="shared" si="8"/>
        <v>71571500</v>
      </c>
      <c r="U49" s="26"/>
      <c r="V49" s="1" t="str">
        <f t="shared" si="3"/>
        <v>Kho b¹c Nhµ n­íc- Bé Tµi chÝnh</v>
      </c>
      <c r="W49" s="1">
        <v>1</v>
      </c>
    </row>
    <row r="50" spans="1:23" ht="18.75" customHeight="1">
      <c r="A50" s="1">
        <v>1</v>
      </c>
      <c r="B50" s="16">
        <f t="shared" si="9"/>
        <v>46</v>
      </c>
      <c r="C50" s="89" t="s">
        <v>70</v>
      </c>
      <c r="D50" s="89" t="str">
        <f t="shared" si="4"/>
        <v>VN0CP0712206</v>
      </c>
      <c r="E50" s="16" t="s">
        <v>24</v>
      </c>
      <c r="F50" s="90" t="s">
        <v>25</v>
      </c>
      <c r="G50" s="95">
        <v>5000000</v>
      </c>
      <c r="H50" s="22">
        <f t="shared" si="0"/>
        <v>500000000000</v>
      </c>
      <c r="I50" s="96">
        <v>7.15</v>
      </c>
      <c r="J50" s="97">
        <v>39253</v>
      </c>
      <c r="K50" s="97">
        <v>41080</v>
      </c>
      <c r="L50" s="98">
        <v>41080</v>
      </c>
      <c r="M50" s="23">
        <f t="shared" si="5"/>
        <v>40349</v>
      </c>
      <c r="N50" s="23">
        <f t="shared" si="10"/>
        <v>40335</v>
      </c>
      <c r="O50" s="23"/>
      <c r="P50" s="23"/>
      <c r="Q50" s="22">
        <f t="shared" si="2"/>
        <v>35750000000</v>
      </c>
      <c r="R50" s="24">
        <f t="shared" si="6"/>
        <v>0</v>
      </c>
      <c r="S50" s="25">
        <f t="shared" si="7"/>
        <v>35750000000</v>
      </c>
      <c r="T50" s="24">
        <f t="shared" si="8"/>
        <v>35750000</v>
      </c>
      <c r="U50" s="26"/>
      <c r="V50" s="1" t="str">
        <f t="shared" si="3"/>
        <v>Kho b¹c Nhµ n­íc- Bé Tµi chÝnh</v>
      </c>
      <c r="W50" s="1">
        <v>1</v>
      </c>
    </row>
    <row r="51" spans="1:23" ht="18.75" customHeight="1">
      <c r="A51" s="1">
        <v>1</v>
      </c>
      <c r="B51" s="16">
        <f t="shared" si="9"/>
        <v>47</v>
      </c>
      <c r="C51" s="89" t="s">
        <v>71</v>
      </c>
      <c r="D51" s="89" t="str">
        <f t="shared" si="4"/>
        <v>VN0CP0712214</v>
      </c>
      <c r="E51" s="16" t="s">
        <v>24</v>
      </c>
      <c r="F51" s="90" t="s">
        <v>25</v>
      </c>
      <c r="G51" s="95">
        <v>8000000</v>
      </c>
      <c r="H51" s="22">
        <f t="shared" si="0"/>
        <v>800000000000</v>
      </c>
      <c r="I51" s="96">
        <v>7</v>
      </c>
      <c r="J51" s="97">
        <v>39247</v>
      </c>
      <c r="K51" s="97">
        <f t="shared" si="1"/>
        <v>39239</v>
      </c>
      <c r="L51" s="98">
        <v>41066</v>
      </c>
      <c r="M51" s="23">
        <f t="shared" si="5"/>
        <v>40335</v>
      </c>
      <c r="N51" s="23">
        <f t="shared" si="10"/>
        <v>40321</v>
      </c>
      <c r="O51" s="23"/>
      <c r="P51" s="23"/>
      <c r="Q51" s="22">
        <f t="shared" si="2"/>
        <v>56000000000</v>
      </c>
      <c r="R51" s="24">
        <f t="shared" si="6"/>
        <v>0</v>
      </c>
      <c r="S51" s="25">
        <f t="shared" si="7"/>
        <v>56000000000</v>
      </c>
      <c r="T51" s="24">
        <f t="shared" si="8"/>
        <v>56000000</v>
      </c>
      <c r="U51" s="26"/>
      <c r="V51" s="1" t="str">
        <f t="shared" si="3"/>
        <v>Kho b¹c Nhµ n­íc- Bé Tµi chÝnh</v>
      </c>
      <c r="W51" s="1">
        <v>1</v>
      </c>
    </row>
    <row r="52" spans="1:23" ht="18.75" customHeight="1">
      <c r="A52" s="1">
        <v>1</v>
      </c>
      <c r="B52" s="16">
        <f t="shared" si="9"/>
        <v>48</v>
      </c>
      <c r="C52" s="89" t="s">
        <v>72</v>
      </c>
      <c r="D52" s="89" t="str">
        <f t="shared" si="4"/>
        <v>VN0CP0712222</v>
      </c>
      <c r="E52" s="16" t="s">
        <v>24</v>
      </c>
      <c r="F52" s="90" t="s">
        <v>25</v>
      </c>
      <c r="G52" s="95">
        <v>5000000</v>
      </c>
      <c r="H52" s="22">
        <f t="shared" si="0"/>
        <v>500000000000</v>
      </c>
      <c r="I52" s="96">
        <v>7.25</v>
      </c>
      <c r="J52" s="97">
        <v>39266</v>
      </c>
      <c r="K52" s="97">
        <f t="shared" si="1"/>
        <v>39260</v>
      </c>
      <c r="L52" s="98">
        <v>41087</v>
      </c>
      <c r="M52" s="23">
        <f t="shared" si="5"/>
        <v>40356</v>
      </c>
      <c r="N52" s="23">
        <f t="shared" si="10"/>
        <v>40342</v>
      </c>
      <c r="O52" s="23"/>
      <c r="P52" s="23"/>
      <c r="Q52" s="22">
        <f t="shared" si="2"/>
        <v>36250000000</v>
      </c>
      <c r="R52" s="24">
        <f t="shared" si="6"/>
        <v>0</v>
      </c>
      <c r="S52" s="25">
        <f t="shared" si="7"/>
        <v>36250000000</v>
      </c>
      <c r="T52" s="24">
        <f t="shared" si="8"/>
        <v>36250000</v>
      </c>
      <c r="U52" s="26"/>
      <c r="V52" s="1" t="str">
        <f t="shared" si="3"/>
        <v>Kho b¹c Nhµ n­íc- Bé Tµi chÝnh</v>
      </c>
      <c r="W52" s="1">
        <v>1</v>
      </c>
    </row>
    <row r="53" spans="1:23" ht="18.75" customHeight="1">
      <c r="A53" s="1">
        <v>1</v>
      </c>
      <c r="B53" s="16">
        <f t="shared" si="9"/>
        <v>49</v>
      </c>
      <c r="C53" s="89" t="s">
        <v>73</v>
      </c>
      <c r="D53" s="89" t="str">
        <f t="shared" si="4"/>
        <v>VN0CP0712230</v>
      </c>
      <c r="E53" s="16" t="s">
        <v>24</v>
      </c>
      <c r="F53" s="90" t="s">
        <v>25</v>
      </c>
      <c r="G53" s="95">
        <v>6000000</v>
      </c>
      <c r="H53" s="22">
        <f t="shared" si="0"/>
        <v>600000000000</v>
      </c>
      <c r="I53" s="96">
        <v>7.4</v>
      </c>
      <c r="J53" s="97">
        <v>39280</v>
      </c>
      <c r="K53" s="97">
        <f t="shared" si="1"/>
        <v>39274</v>
      </c>
      <c r="L53" s="98">
        <v>41101</v>
      </c>
      <c r="M53" s="23">
        <f t="shared" si="5"/>
        <v>40370</v>
      </c>
      <c r="N53" s="23">
        <f t="shared" si="10"/>
        <v>40356</v>
      </c>
      <c r="O53" s="23"/>
      <c r="P53" s="23"/>
      <c r="Q53" s="22">
        <f t="shared" si="2"/>
        <v>44400000000</v>
      </c>
      <c r="R53" s="24">
        <f t="shared" si="6"/>
        <v>0</v>
      </c>
      <c r="S53" s="25">
        <f t="shared" si="7"/>
        <v>44400000000</v>
      </c>
      <c r="T53" s="24">
        <f t="shared" si="8"/>
        <v>44400000</v>
      </c>
      <c r="U53" s="26"/>
      <c r="V53" s="1" t="str">
        <f t="shared" si="3"/>
        <v>Kho b¹c Nhµ n­íc- Bé Tµi chÝnh</v>
      </c>
      <c r="W53" s="1">
        <v>1</v>
      </c>
    </row>
    <row r="54" spans="1:23" ht="18.75" customHeight="1">
      <c r="A54" s="1">
        <v>1</v>
      </c>
      <c r="B54" s="16">
        <f t="shared" si="9"/>
        <v>50</v>
      </c>
      <c r="C54" s="89" t="s">
        <v>74</v>
      </c>
      <c r="D54" s="89" t="str">
        <f t="shared" si="4"/>
        <v>VN0CP0712248</v>
      </c>
      <c r="E54" s="16" t="s">
        <v>24</v>
      </c>
      <c r="F54" s="90" t="s">
        <v>25</v>
      </c>
      <c r="G54" s="95">
        <v>5000000</v>
      </c>
      <c r="H54" s="22">
        <f t="shared" si="0"/>
        <v>500000000000</v>
      </c>
      <c r="I54" s="96">
        <v>7.35</v>
      </c>
      <c r="J54" s="97">
        <v>39276</v>
      </c>
      <c r="K54" s="97">
        <f t="shared" si="1"/>
        <v>39267</v>
      </c>
      <c r="L54" s="98">
        <v>41094</v>
      </c>
      <c r="M54" s="23">
        <f t="shared" si="5"/>
        <v>40363</v>
      </c>
      <c r="N54" s="23">
        <f t="shared" si="10"/>
        <v>40349</v>
      </c>
      <c r="O54" s="23"/>
      <c r="P54" s="23"/>
      <c r="Q54" s="22">
        <f t="shared" si="2"/>
        <v>36750000000</v>
      </c>
      <c r="R54" s="24">
        <f t="shared" si="6"/>
        <v>0</v>
      </c>
      <c r="S54" s="25">
        <f t="shared" si="7"/>
        <v>36750000000</v>
      </c>
      <c r="T54" s="24">
        <f t="shared" si="8"/>
        <v>36750000</v>
      </c>
      <c r="U54" s="26"/>
      <c r="V54" s="1" t="str">
        <f t="shared" si="3"/>
        <v>Kho b¹c Nhµ n­íc- Bé Tµi chÝnh</v>
      </c>
      <c r="W54" s="1">
        <v>1</v>
      </c>
    </row>
    <row r="55" spans="1:23" ht="18.75" customHeight="1">
      <c r="A55" s="1">
        <v>1</v>
      </c>
      <c r="B55" s="16">
        <f t="shared" si="9"/>
        <v>51</v>
      </c>
      <c r="C55" s="89" t="s">
        <v>75</v>
      </c>
      <c r="D55" s="89" t="str">
        <f t="shared" si="4"/>
        <v>VN0CP0712255</v>
      </c>
      <c r="E55" s="16" t="s">
        <v>24</v>
      </c>
      <c r="F55" s="90" t="s">
        <v>25</v>
      </c>
      <c r="G55" s="95">
        <v>4000000</v>
      </c>
      <c r="H55" s="22">
        <f t="shared" si="0"/>
        <v>400000000000</v>
      </c>
      <c r="I55" s="96">
        <v>7.38</v>
      </c>
      <c r="J55" s="97">
        <v>39286</v>
      </c>
      <c r="K55" s="97">
        <f t="shared" si="1"/>
        <v>39279</v>
      </c>
      <c r="L55" s="98">
        <v>41106</v>
      </c>
      <c r="M55" s="23">
        <f t="shared" si="5"/>
        <v>40375</v>
      </c>
      <c r="N55" s="23">
        <f t="shared" si="10"/>
        <v>40361</v>
      </c>
      <c r="O55" s="23"/>
      <c r="P55" s="23"/>
      <c r="Q55" s="22">
        <f t="shared" si="2"/>
        <v>29520000000</v>
      </c>
      <c r="R55" s="24">
        <f t="shared" si="6"/>
        <v>0</v>
      </c>
      <c r="S55" s="25">
        <f t="shared" si="7"/>
        <v>29520000000</v>
      </c>
      <c r="T55" s="24">
        <f t="shared" si="8"/>
        <v>29520000</v>
      </c>
      <c r="U55" s="26"/>
      <c r="V55" s="1" t="str">
        <f t="shared" si="3"/>
        <v>Kho b¹c Nhµ n­íc- Bé Tµi chÝnh</v>
      </c>
      <c r="W55" s="1">
        <v>1</v>
      </c>
    </row>
    <row r="56" spans="1:23" ht="18.75" customHeight="1">
      <c r="A56" s="1">
        <v>1</v>
      </c>
      <c r="B56" s="16">
        <f t="shared" si="9"/>
        <v>52</v>
      </c>
      <c r="C56" s="89" t="s">
        <v>76</v>
      </c>
      <c r="D56" s="89" t="str">
        <f t="shared" si="4"/>
        <v>VN0CP0714129</v>
      </c>
      <c r="E56" s="16" t="s">
        <v>24</v>
      </c>
      <c r="F56" s="90" t="s">
        <v>49</v>
      </c>
      <c r="G56" s="95">
        <v>7000000</v>
      </c>
      <c r="H56" s="22">
        <f t="shared" si="0"/>
        <v>700000000000</v>
      </c>
      <c r="I56" s="96">
        <v>7.04</v>
      </c>
      <c r="J56" s="97">
        <v>39171</v>
      </c>
      <c r="K56" s="97">
        <f t="shared" si="1"/>
        <v>39162</v>
      </c>
      <c r="L56" s="98">
        <v>41719</v>
      </c>
      <c r="M56" s="23">
        <f t="shared" si="5"/>
        <v>40258</v>
      </c>
      <c r="N56" s="23">
        <f t="shared" si="10"/>
        <v>40244</v>
      </c>
      <c r="O56" s="23"/>
      <c r="P56" s="23"/>
      <c r="Q56" s="22">
        <f t="shared" si="2"/>
        <v>49280000000</v>
      </c>
      <c r="R56" s="24">
        <f t="shared" si="6"/>
        <v>0</v>
      </c>
      <c r="S56" s="25">
        <f t="shared" si="7"/>
        <v>49280000000</v>
      </c>
      <c r="T56" s="24">
        <f t="shared" si="8"/>
        <v>49280000</v>
      </c>
      <c r="U56" s="26"/>
      <c r="V56" s="1" t="str">
        <f t="shared" si="3"/>
        <v>Kho b¹c Nhµ n­íc- Bé Tµi chÝnh</v>
      </c>
      <c r="W56" s="1">
        <v>1</v>
      </c>
    </row>
    <row r="57" spans="1:23" ht="18.75" customHeight="1">
      <c r="A57" s="1">
        <v>1</v>
      </c>
      <c r="B57" s="16">
        <f t="shared" si="9"/>
        <v>53</v>
      </c>
      <c r="C57" s="89" t="s">
        <v>77</v>
      </c>
      <c r="D57" s="89" t="str">
        <f t="shared" si="4"/>
        <v>VN0CP0714145</v>
      </c>
      <c r="E57" s="16" t="s">
        <v>24</v>
      </c>
      <c r="F57" s="90" t="s">
        <v>49</v>
      </c>
      <c r="G57" s="95">
        <v>5000000</v>
      </c>
      <c r="H57" s="22">
        <f t="shared" si="0"/>
        <v>500000000000</v>
      </c>
      <c r="I57" s="96">
        <v>7.2</v>
      </c>
      <c r="J57" s="97">
        <v>39188</v>
      </c>
      <c r="K57" s="97">
        <f t="shared" si="1"/>
        <v>39176</v>
      </c>
      <c r="L57" s="98">
        <v>41733</v>
      </c>
      <c r="M57" s="23">
        <f t="shared" si="5"/>
        <v>40272</v>
      </c>
      <c r="N57" s="23">
        <f t="shared" si="10"/>
        <v>40258</v>
      </c>
      <c r="O57" s="23"/>
      <c r="P57" s="23"/>
      <c r="Q57" s="22">
        <f t="shared" si="2"/>
        <v>36000000000</v>
      </c>
      <c r="R57" s="24">
        <f t="shared" si="6"/>
        <v>0</v>
      </c>
      <c r="S57" s="25">
        <f t="shared" si="7"/>
        <v>36000000000</v>
      </c>
      <c r="T57" s="24">
        <f t="shared" si="8"/>
        <v>36000000</v>
      </c>
      <c r="U57" s="26"/>
      <c r="V57" s="1" t="str">
        <f t="shared" si="3"/>
        <v>Kho b¹c Nhµ n­íc- Bé Tµi chÝnh</v>
      </c>
      <c r="W57" s="1">
        <v>1</v>
      </c>
    </row>
    <row r="58" spans="1:23" ht="18.75" customHeight="1">
      <c r="A58" s="1">
        <v>1</v>
      </c>
      <c r="B58" s="16">
        <f t="shared" si="9"/>
        <v>54</v>
      </c>
      <c r="C58" s="89" t="s">
        <v>78</v>
      </c>
      <c r="D58" s="89" t="str">
        <f t="shared" si="4"/>
        <v>VN0CP0714160</v>
      </c>
      <c r="E58" s="16" t="s">
        <v>24</v>
      </c>
      <c r="F58" s="90" t="s">
        <v>49</v>
      </c>
      <c r="G58" s="95">
        <v>7000000</v>
      </c>
      <c r="H58" s="22">
        <f t="shared" si="0"/>
        <v>700000000000</v>
      </c>
      <c r="I58" s="96">
        <v>7.3</v>
      </c>
      <c r="J58" s="97">
        <v>39205</v>
      </c>
      <c r="K58" s="97">
        <f t="shared" si="1"/>
        <v>39190</v>
      </c>
      <c r="L58" s="98">
        <v>41747</v>
      </c>
      <c r="M58" s="23">
        <f t="shared" si="5"/>
        <v>40286</v>
      </c>
      <c r="N58" s="23">
        <f t="shared" si="10"/>
        <v>40272</v>
      </c>
      <c r="O58" s="23"/>
      <c r="P58" s="23"/>
      <c r="Q58" s="22">
        <f t="shared" si="2"/>
        <v>51100000000</v>
      </c>
      <c r="R58" s="24">
        <f t="shared" si="6"/>
        <v>0</v>
      </c>
      <c r="S58" s="25">
        <f t="shared" si="7"/>
        <v>51100000000</v>
      </c>
      <c r="T58" s="24">
        <f t="shared" si="8"/>
        <v>51100000</v>
      </c>
      <c r="U58" s="26"/>
      <c r="V58" s="1" t="str">
        <f t="shared" si="3"/>
        <v>Kho b¹c Nhµ n­íc- Bé Tµi chÝnh</v>
      </c>
      <c r="W58" s="1">
        <v>1</v>
      </c>
    </row>
    <row r="59" spans="1:23" ht="18.75" customHeight="1">
      <c r="A59" s="1">
        <v>1</v>
      </c>
      <c r="B59" s="16">
        <f t="shared" si="9"/>
        <v>55</v>
      </c>
      <c r="C59" s="89" t="s">
        <v>79</v>
      </c>
      <c r="D59" s="89" t="str">
        <f t="shared" si="4"/>
        <v>VNCPB0710299</v>
      </c>
      <c r="E59" s="16" t="s">
        <v>24</v>
      </c>
      <c r="F59" s="90" t="s">
        <v>80</v>
      </c>
      <c r="G59" s="95">
        <v>500000</v>
      </c>
      <c r="H59" s="22">
        <f t="shared" si="0"/>
        <v>50000000000</v>
      </c>
      <c r="I59" s="96">
        <v>7.35</v>
      </c>
      <c r="J59" s="97">
        <v>39337</v>
      </c>
      <c r="K59" s="97">
        <f t="shared" si="1"/>
        <v>39324</v>
      </c>
      <c r="L59" s="98">
        <v>40420</v>
      </c>
      <c r="M59" s="23">
        <f t="shared" si="5"/>
        <v>40420</v>
      </c>
      <c r="N59" s="23">
        <f t="shared" si="10"/>
        <v>40406</v>
      </c>
      <c r="O59" s="23"/>
      <c r="P59" s="23"/>
      <c r="Q59" s="22">
        <f t="shared" si="2"/>
        <v>3675000000</v>
      </c>
      <c r="R59" s="24">
        <f t="shared" si="6"/>
        <v>50000000000</v>
      </c>
      <c r="S59" s="25">
        <f t="shared" si="7"/>
        <v>53675000000</v>
      </c>
      <c r="T59" s="27">
        <f t="shared" si="8"/>
        <v>53675000</v>
      </c>
      <c r="U59" s="26"/>
      <c r="V59" s="1" t="str">
        <f t="shared" si="3"/>
        <v>Kho b¹c Nhµ n­íc- Bé Tµi chÝnh</v>
      </c>
      <c r="W59" s="1">
        <v>1</v>
      </c>
    </row>
    <row r="60" spans="1:22" ht="18.75" customHeight="1">
      <c r="A60" s="1">
        <v>5</v>
      </c>
      <c r="B60" s="16">
        <f t="shared" si="9"/>
        <v>56</v>
      </c>
      <c r="C60" s="89" t="s">
        <v>81</v>
      </c>
      <c r="D60" s="89" t="str">
        <f t="shared" si="4"/>
        <v>VNCPB0710323</v>
      </c>
      <c r="E60" s="16" t="s">
        <v>24</v>
      </c>
      <c r="F60" s="90" t="s">
        <v>80</v>
      </c>
      <c r="G60" s="95">
        <v>2000000</v>
      </c>
      <c r="H60" s="22">
        <f t="shared" si="0"/>
        <v>200000000000</v>
      </c>
      <c r="I60" s="96">
        <v>7.6</v>
      </c>
      <c r="J60" s="97">
        <v>39371</v>
      </c>
      <c r="K60" s="97">
        <f t="shared" si="1"/>
        <v>39365</v>
      </c>
      <c r="L60" s="98">
        <v>40461</v>
      </c>
      <c r="M60" s="23">
        <f t="shared" si="5"/>
        <v>40461</v>
      </c>
      <c r="N60" s="23">
        <f t="shared" si="10"/>
        <v>40447</v>
      </c>
      <c r="O60" s="23"/>
      <c r="P60" s="23"/>
      <c r="Q60" s="22">
        <f t="shared" si="2"/>
        <v>15200000000</v>
      </c>
      <c r="R60" s="24">
        <f t="shared" si="6"/>
        <v>200000000000</v>
      </c>
      <c r="S60" s="25">
        <f t="shared" si="7"/>
        <v>215200000000</v>
      </c>
      <c r="T60" s="24">
        <f t="shared" si="8"/>
        <v>215200000</v>
      </c>
      <c r="U60" s="26"/>
      <c r="V60" s="1" t="str">
        <f t="shared" si="3"/>
        <v>Kho b¹c Nhµ n­íc- Bé Tµi chÝnh</v>
      </c>
    </row>
    <row r="61" spans="1:22" ht="18.75" customHeight="1">
      <c r="A61" s="1">
        <v>5</v>
      </c>
      <c r="B61" s="16">
        <f t="shared" si="9"/>
        <v>57</v>
      </c>
      <c r="C61" s="89" t="s">
        <v>82</v>
      </c>
      <c r="D61" s="89" t="str">
        <f t="shared" si="4"/>
        <v>VNCPB0710349</v>
      </c>
      <c r="E61" s="16" t="s">
        <v>24</v>
      </c>
      <c r="F61" s="90" t="s">
        <v>80</v>
      </c>
      <c r="G61" s="95">
        <v>7000000</v>
      </c>
      <c r="H61" s="22">
        <f t="shared" si="0"/>
        <v>700000000000</v>
      </c>
      <c r="I61" s="96">
        <v>7.55</v>
      </c>
      <c r="J61" s="97">
        <v>39381</v>
      </c>
      <c r="K61" s="97">
        <f t="shared" si="1"/>
        <v>39374</v>
      </c>
      <c r="L61" s="98">
        <v>40470</v>
      </c>
      <c r="M61" s="23">
        <f t="shared" si="5"/>
        <v>40470</v>
      </c>
      <c r="N61" s="23">
        <f t="shared" si="10"/>
        <v>40456</v>
      </c>
      <c r="O61" s="23"/>
      <c r="P61" s="23"/>
      <c r="Q61" s="22">
        <f t="shared" si="2"/>
        <v>52850000000</v>
      </c>
      <c r="R61" s="24">
        <f t="shared" si="6"/>
        <v>700000000000</v>
      </c>
      <c r="S61" s="25">
        <f t="shared" si="7"/>
        <v>752850000000</v>
      </c>
      <c r="T61" s="24">
        <f t="shared" si="8"/>
        <v>752850000</v>
      </c>
      <c r="U61" s="26"/>
      <c r="V61" s="1" t="str">
        <f t="shared" si="3"/>
        <v>Kho b¹c Nhµ n­íc- Bé Tµi chÝnh</v>
      </c>
    </row>
    <row r="62" spans="1:22" ht="18.75" customHeight="1">
      <c r="A62" s="1">
        <v>5</v>
      </c>
      <c r="B62" s="16">
        <f t="shared" si="9"/>
        <v>58</v>
      </c>
      <c r="C62" s="89" t="s">
        <v>83</v>
      </c>
      <c r="D62" s="89" t="str">
        <f t="shared" si="4"/>
        <v>VNCPB0712345</v>
      </c>
      <c r="E62" s="16" t="s">
        <v>24</v>
      </c>
      <c r="F62" s="90" t="s">
        <v>25</v>
      </c>
      <c r="G62" s="95">
        <v>9350000</v>
      </c>
      <c r="H62" s="22">
        <f t="shared" si="0"/>
        <v>935000000000</v>
      </c>
      <c r="I62" s="96">
        <v>7.85</v>
      </c>
      <c r="J62" s="97">
        <v>39381</v>
      </c>
      <c r="K62" s="97">
        <f t="shared" si="1"/>
        <v>39374</v>
      </c>
      <c r="L62" s="98">
        <v>41201</v>
      </c>
      <c r="M62" s="23">
        <f t="shared" si="5"/>
        <v>40470</v>
      </c>
      <c r="N62" s="23">
        <f t="shared" si="10"/>
        <v>40456</v>
      </c>
      <c r="O62" s="23"/>
      <c r="P62" s="23"/>
      <c r="Q62" s="22">
        <f t="shared" si="2"/>
        <v>73397500000</v>
      </c>
      <c r="R62" s="24">
        <f t="shared" si="6"/>
        <v>0</v>
      </c>
      <c r="S62" s="25">
        <f t="shared" si="7"/>
        <v>73397500000</v>
      </c>
      <c r="T62" s="24">
        <f t="shared" si="8"/>
        <v>73397500</v>
      </c>
      <c r="U62" s="26"/>
      <c r="V62" s="1" t="str">
        <f t="shared" si="3"/>
        <v>Kho b¹c Nhµ n­íc- Bé Tµi chÝnh</v>
      </c>
    </row>
    <row r="63" spans="1:23" ht="18.75" customHeight="1">
      <c r="A63" s="1">
        <v>1</v>
      </c>
      <c r="B63" s="16">
        <f t="shared" si="9"/>
        <v>59</v>
      </c>
      <c r="C63" s="89" t="s">
        <v>84</v>
      </c>
      <c r="D63" s="89" t="str">
        <f t="shared" si="4"/>
        <v>VNCPB0712378</v>
      </c>
      <c r="E63" s="16" t="s">
        <v>24</v>
      </c>
      <c r="F63" s="90" t="s">
        <v>25</v>
      </c>
      <c r="G63" s="95">
        <v>4000000</v>
      </c>
      <c r="H63" s="22">
        <f t="shared" si="0"/>
        <v>400000000000</v>
      </c>
      <c r="I63" s="96">
        <v>8</v>
      </c>
      <c r="J63" s="97">
        <v>39401</v>
      </c>
      <c r="K63" s="97">
        <f t="shared" si="1"/>
        <v>39393</v>
      </c>
      <c r="L63" s="98">
        <v>41220</v>
      </c>
      <c r="M63" s="23">
        <f t="shared" si="5"/>
        <v>40489</v>
      </c>
      <c r="N63" s="23">
        <f t="shared" si="10"/>
        <v>40475</v>
      </c>
      <c r="O63" s="23"/>
      <c r="P63" s="23"/>
      <c r="Q63" s="22">
        <f t="shared" si="2"/>
        <v>32000000000</v>
      </c>
      <c r="R63" s="24">
        <f t="shared" si="6"/>
        <v>0</v>
      </c>
      <c r="S63" s="25">
        <f t="shared" si="7"/>
        <v>32000000000</v>
      </c>
      <c r="T63" s="24">
        <f t="shared" si="8"/>
        <v>32000000</v>
      </c>
      <c r="U63" s="26"/>
      <c r="V63" s="1" t="str">
        <f t="shared" si="3"/>
        <v>Kho b¹c Nhµ n­íc- Bé Tµi chÝnh</v>
      </c>
      <c r="W63" s="1">
        <v>1</v>
      </c>
    </row>
    <row r="64" spans="1:23" ht="18.75" customHeight="1">
      <c r="A64" s="1">
        <v>1</v>
      </c>
      <c r="B64" s="16">
        <f t="shared" si="9"/>
        <v>60</v>
      </c>
      <c r="C64" s="89" t="s">
        <v>85</v>
      </c>
      <c r="D64" s="89" t="str">
        <f t="shared" si="4"/>
        <v>VNCPB0712428</v>
      </c>
      <c r="E64" s="16" t="s">
        <v>24</v>
      </c>
      <c r="F64" s="90" t="s">
        <v>25</v>
      </c>
      <c r="G64" s="95">
        <v>4300000</v>
      </c>
      <c r="H64" s="22">
        <f t="shared" si="0"/>
        <v>430000000000</v>
      </c>
      <c r="I64" s="96">
        <v>8.7</v>
      </c>
      <c r="J64" s="97">
        <v>39433</v>
      </c>
      <c r="K64" s="97">
        <f t="shared" si="1"/>
        <v>39421</v>
      </c>
      <c r="L64" s="98">
        <v>41248</v>
      </c>
      <c r="M64" s="23">
        <f t="shared" si="5"/>
        <v>40517</v>
      </c>
      <c r="N64" s="23">
        <f t="shared" si="10"/>
        <v>40503</v>
      </c>
      <c r="O64" s="23"/>
      <c r="P64" s="23"/>
      <c r="Q64" s="22">
        <f t="shared" si="2"/>
        <v>37410000000</v>
      </c>
      <c r="R64" s="24">
        <f t="shared" si="6"/>
        <v>0</v>
      </c>
      <c r="S64" s="25">
        <f t="shared" si="7"/>
        <v>37410000000</v>
      </c>
      <c r="T64" s="24">
        <f t="shared" si="8"/>
        <v>37410000</v>
      </c>
      <c r="U64" s="26"/>
      <c r="V64" s="1" t="str">
        <f t="shared" si="3"/>
        <v>Kho b¹c Nhµ n­íc- Bé Tµi chÝnh</v>
      </c>
      <c r="W64" s="1">
        <v>1</v>
      </c>
    </row>
    <row r="65" spans="1:23" ht="18.75" customHeight="1">
      <c r="A65" s="1">
        <v>1</v>
      </c>
      <c r="B65" s="16">
        <f t="shared" si="9"/>
        <v>61</v>
      </c>
      <c r="C65" s="89" t="s">
        <v>86</v>
      </c>
      <c r="D65" s="89" t="str">
        <f t="shared" si="4"/>
        <v>VNCPB0712451</v>
      </c>
      <c r="E65" s="16" t="s">
        <v>24</v>
      </c>
      <c r="F65" s="90" t="s">
        <v>25</v>
      </c>
      <c r="G65" s="95">
        <v>26000000</v>
      </c>
      <c r="H65" s="22">
        <f t="shared" si="0"/>
        <v>2600000000000</v>
      </c>
      <c r="I65" s="96">
        <v>8.65</v>
      </c>
      <c r="J65" s="97">
        <v>39444</v>
      </c>
      <c r="K65" s="97">
        <f t="shared" si="1"/>
        <v>39435</v>
      </c>
      <c r="L65" s="98">
        <v>41262</v>
      </c>
      <c r="M65" s="23">
        <f t="shared" si="5"/>
        <v>40531</v>
      </c>
      <c r="N65" s="23">
        <f t="shared" si="10"/>
        <v>40517</v>
      </c>
      <c r="O65" s="23"/>
      <c r="P65" s="23"/>
      <c r="Q65" s="22">
        <f t="shared" si="2"/>
        <v>224900000000</v>
      </c>
      <c r="R65" s="24">
        <f t="shared" si="6"/>
        <v>0</v>
      </c>
      <c r="S65" s="25">
        <f t="shared" si="7"/>
        <v>224900000000</v>
      </c>
      <c r="T65" s="24">
        <f t="shared" si="8"/>
        <v>224900000</v>
      </c>
      <c r="U65" s="26"/>
      <c r="V65" s="1" t="str">
        <f t="shared" si="3"/>
        <v>Kho b¹c Nhµ n­íc- Bé Tµi chÝnh</v>
      </c>
      <c r="W65" s="1">
        <v>1</v>
      </c>
    </row>
    <row r="66" spans="1:23" ht="18.75" customHeight="1">
      <c r="A66" s="1">
        <v>1</v>
      </c>
      <c r="B66" s="16">
        <f t="shared" si="9"/>
        <v>62</v>
      </c>
      <c r="C66" s="89" t="s">
        <v>87</v>
      </c>
      <c r="D66" s="89" t="str">
        <f t="shared" si="4"/>
        <v>VNCPB0712477</v>
      </c>
      <c r="E66" s="16" t="s">
        <v>24</v>
      </c>
      <c r="F66" s="90" t="s">
        <v>25</v>
      </c>
      <c r="G66" s="95">
        <v>15000000</v>
      </c>
      <c r="H66" s="22">
        <f t="shared" si="0"/>
        <v>1500000000000</v>
      </c>
      <c r="I66" s="96">
        <v>8.68</v>
      </c>
      <c r="J66" s="97">
        <v>39454</v>
      </c>
      <c r="K66" s="97">
        <f t="shared" si="1"/>
        <v>39442</v>
      </c>
      <c r="L66" s="98">
        <v>41269</v>
      </c>
      <c r="M66" s="23">
        <f t="shared" si="5"/>
        <v>40538</v>
      </c>
      <c r="N66" s="23">
        <f t="shared" si="10"/>
        <v>40524</v>
      </c>
      <c r="O66" s="23"/>
      <c r="P66" s="23"/>
      <c r="Q66" s="22">
        <f t="shared" si="2"/>
        <v>130200000000</v>
      </c>
      <c r="R66" s="24">
        <f t="shared" si="6"/>
        <v>0</v>
      </c>
      <c r="S66" s="25">
        <f t="shared" si="7"/>
        <v>130200000000</v>
      </c>
      <c r="T66" s="24">
        <f t="shared" si="8"/>
        <v>130200000</v>
      </c>
      <c r="U66" s="26"/>
      <c r="V66" s="1" t="str">
        <f t="shared" si="3"/>
        <v>Kho b¹c Nhµ n­íc- Bé Tµi chÝnh</v>
      </c>
      <c r="W66" s="1">
        <v>1</v>
      </c>
    </row>
    <row r="67" spans="1:23" ht="18.75" customHeight="1">
      <c r="A67" s="1">
        <v>1</v>
      </c>
      <c r="B67" s="16">
        <f t="shared" si="9"/>
        <v>63</v>
      </c>
      <c r="C67" s="89" t="s">
        <v>88</v>
      </c>
      <c r="D67" s="89" t="str">
        <f t="shared" si="4"/>
        <v>VNTB08100042</v>
      </c>
      <c r="E67" s="16" t="s">
        <v>24</v>
      </c>
      <c r="F67" s="90" t="s">
        <v>89</v>
      </c>
      <c r="G67" s="95">
        <v>21000000</v>
      </c>
      <c r="H67" s="22">
        <f t="shared" si="0"/>
        <v>2100000000000</v>
      </c>
      <c r="I67" s="96">
        <v>7.65</v>
      </c>
      <c r="J67" s="97">
        <v>39471</v>
      </c>
      <c r="K67" s="97">
        <f t="shared" si="1"/>
        <v>39464</v>
      </c>
      <c r="L67" s="98">
        <v>40195</v>
      </c>
      <c r="M67" s="23">
        <f t="shared" si="5"/>
        <v>40195</v>
      </c>
      <c r="N67" s="23">
        <f t="shared" si="10"/>
        <v>40181</v>
      </c>
      <c r="O67" s="23"/>
      <c r="P67" s="23"/>
      <c r="Q67" s="22">
        <f t="shared" si="2"/>
        <v>160650000000</v>
      </c>
      <c r="R67" s="24">
        <f t="shared" si="6"/>
        <v>2100000000000</v>
      </c>
      <c r="S67" s="25">
        <f t="shared" si="7"/>
        <v>2260650000000</v>
      </c>
      <c r="T67" s="24">
        <f t="shared" si="8"/>
        <v>2260650000</v>
      </c>
      <c r="U67" s="26"/>
      <c r="V67" s="1" t="str">
        <f t="shared" si="3"/>
        <v>Kho b¹c Nhµ n­íc- Bé Tµi chÝnh</v>
      </c>
      <c r="W67" s="1">
        <v>1</v>
      </c>
    </row>
    <row r="68" spans="1:23" ht="18.75" customHeight="1">
      <c r="A68" s="1">
        <v>1</v>
      </c>
      <c r="B68" s="16">
        <f t="shared" si="9"/>
        <v>64</v>
      </c>
      <c r="C68" s="89" t="s">
        <v>90</v>
      </c>
      <c r="D68" s="89" t="str">
        <f t="shared" si="4"/>
        <v>VNTB08100109</v>
      </c>
      <c r="E68" s="16" t="s">
        <v>24</v>
      </c>
      <c r="F68" s="90" t="s">
        <v>89</v>
      </c>
      <c r="G68" s="95">
        <v>10250000</v>
      </c>
      <c r="H68" s="22">
        <f t="shared" si="0"/>
        <v>1025000000000</v>
      </c>
      <c r="I68" s="96">
        <v>7.68</v>
      </c>
      <c r="J68" s="97">
        <v>39496</v>
      </c>
      <c r="K68" s="97">
        <f t="shared" si="1"/>
        <v>39478</v>
      </c>
      <c r="L68" s="98">
        <v>40209</v>
      </c>
      <c r="M68" s="23">
        <f t="shared" si="5"/>
        <v>40209</v>
      </c>
      <c r="N68" s="23">
        <f t="shared" si="10"/>
        <v>40195</v>
      </c>
      <c r="O68" s="23"/>
      <c r="P68" s="23"/>
      <c r="Q68" s="22">
        <f t="shared" si="2"/>
        <v>78720000000</v>
      </c>
      <c r="R68" s="24">
        <f t="shared" si="6"/>
        <v>1025000000000</v>
      </c>
      <c r="S68" s="25">
        <f t="shared" si="7"/>
        <v>1103720000000</v>
      </c>
      <c r="T68" s="24">
        <f t="shared" si="8"/>
        <v>1103720000</v>
      </c>
      <c r="U68" s="26"/>
      <c r="V68" s="1" t="str">
        <f t="shared" si="3"/>
        <v>Kho b¹c Nhµ n­íc- Bé Tµi chÝnh</v>
      </c>
      <c r="W68" s="1">
        <v>1</v>
      </c>
    </row>
    <row r="69" spans="1:23" ht="18.75" customHeight="1">
      <c r="A69" s="1">
        <v>1</v>
      </c>
      <c r="B69" s="16">
        <f t="shared" si="9"/>
        <v>65</v>
      </c>
      <c r="C69" s="89" t="s">
        <v>91</v>
      </c>
      <c r="D69" s="89" t="str">
        <f t="shared" si="4"/>
        <v>VNTB08100125</v>
      </c>
      <c r="E69" s="16" t="s">
        <v>24</v>
      </c>
      <c r="F69" s="90" t="s">
        <v>89</v>
      </c>
      <c r="G69" s="95">
        <v>2350000</v>
      </c>
      <c r="H69" s="22">
        <f aca="true" t="shared" si="11" ref="H69:H132">G69*100000</f>
        <v>235000000000</v>
      </c>
      <c r="I69" s="96">
        <v>7.7</v>
      </c>
      <c r="J69" s="97">
        <v>39505</v>
      </c>
      <c r="K69" s="97">
        <f aca="true" t="shared" si="12" ref="K69:K100">+DATE(YEAR(L69)-F69,MONTH(L69),DAY(L69))</f>
        <v>39499</v>
      </c>
      <c r="L69" s="98">
        <v>40230</v>
      </c>
      <c r="M69" s="23">
        <f t="shared" si="5"/>
        <v>40230</v>
      </c>
      <c r="N69" s="23">
        <f t="shared" si="10"/>
        <v>40216</v>
      </c>
      <c r="O69" s="23"/>
      <c r="P69" s="23"/>
      <c r="Q69" s="22">
        <f aca="true" t="shared" si="13" ref="Q69:Q132">G69*I69*1000</f>
        <v>18095000000</v>
      </c>
      <c r="R69" s="24">
        <f t="shared" si="6"/>
        <v>235000000000</v>
      </c>
      <c r="S69" s="25">
        <f t="shared" si="7"/>
        <v>253095000000</v>
      </c>
      <c r="T69" s="24">
        <f t="shared" si="8"/>
        <v>253095000</v>
      </c>
      <c r="U69" s="26"/>
      <c r="V69" s="1" t="str">
        <f aca="true" t="shared" si="14" ref="V69:V132">+VLOOKUP(C69,$AA$230:$AB$983,2,0)</f>
        <v>Kho b¹c Nhµ n­íc- Bé Tµi chÝnh</v>
      </c>
      <c r="W69" s="1">
        <v>1</v>
      </c>
    </row>
    <row r="70" spans="1:23" ht="18.75" customHeight="1">
      <c r="A70" s="1">
        <v>1</v>
      </c>
      <c r="B70" s="16">
        <f t="shared" si="9"/>
        <v>66</v>
      </c>
      <c r="C70" s="89" t="s">
        <v>92</v>
      </c>
      <c r="D70" s="89" t="str">
        <f aca="true" t="shared" si="15" ref="D70:D133">+VLOOKUP(C70,$X$539:$Y$1190,2,0)</f>
        <v>VNTB08100166</v>
      </c>
      <c r="E70" s="16" t="s">
        <v>24</v>
      </c>
      <c r="F70" s="90" t="s">
        <v>89</v>
      </c>
      <c r="G70" s="95">
        <v>10000000</v>
      </c>
      <c r="H70" s="22">
        <f t="shared" si="11"/>
        <v>1000000000000</v>
      </c>
      <c r="I70" s="96">
        <v>7.62</v>
      </c>
      <c r="J70" s="97">
        <v>39520</v>
      </c>
      <c r="K70" s="97">
        <f t="shared" si="12"/>
        <v>39513</v>
      </c>
      <c r="L70" s="98">
        <v>40243</v>
      </c>
      <c r="M70" s="23">
        <f aca="true" t="shared" si="16" ref="M70:M133">+DATE(2010,MONTH(L70),DAY(L70))</f>
        <v>40243</v>
      </c>
      <c r="N70" s="23">
        <f t="shared" si="10"/>
        <v>40229</v>
      </c>
      <c r="O70" s="23"/>
      <c r="P70" s="23"/>
      <c r="Q70" s="22">
        <f t="shared" si="13"/>
        <v>76200000000</v>
      </c>
      <c r="R70" s="24">
        <f aca="true" t="shared" si="17" ref="R70:R133">+IF(L70=M70,H70,0)</f>
        <v>1000000000000</v>
      </c>
      <c r="S70" s="25">
        <f aca="true" t="shared" si="18" ref="S70:S133">+Q70+R70</f>
        <v>1076200000000</v>
      </c>
      <c r="T70" s="24">
        <f aca="true" t="shared" si="19" ref="T70:T133">+S70*0.1%</f>
        <v>1076200000</v>
      </c>
      <c r="U70" s="26"/>
      <c r="V70" s="1" t="str">
        <f t="shared" si="14"/>
        <v>Kho b¹c Nhµ n­íc- Bé Tµi chÝnh</v>
      </c>
      <c r="W70" s="1">
        <v>1</v>
      </c>
    </row>
    <row r="71" spans="1:23" ht="18.75" customHeight="1">
      <c r="A71" s="1">
        <v>1</v>
      </c>
      <c r="B71" s="16">
        <f aca="true" t="shared" si="20" ref="B71:B134">B70+1</f>
        <v>67</v>
      </c>
      <c r="C71" s="89" t="s">
        <v>93</v>
      </c>
      <c r="D71" s="89" t="str">
        <f t="shared" si="15"/>
        <v>VNTB08100216</v>
      </c>
      <c r="E71" s="16" t="s">
        <v>24</v>
      </c>
      <c r="F71" s="90" t="s">
        <v>89</v>
      </c>
      <c r="G71" s="95">
        <v>200000</v>
      </c>
      <c r="H71" s="22">
        <f t="shared" si="11"/>
        <v>20000000000</v>
      </c>
      <c r="I71" s="96">
        <v>10</v>
      </c>
      <c r="J71" s="97">
        <v>39609</v>
      </c>
      <c r="K71" s="97">
        <f t="shared" si="12"/>
        <v>39604</v>
      </c>
      <c r="L71" s="98">
        <v>40334</v>
      </c>
      <c r="M71" s="23">
        <f t="shared" si="16"/>
        <v>40334</v>
      </c>
      <c r="N71" s="23">
        <f aca="true" t="shared" si="21" ref="N71:N134">+M71-14</f>
        <v>40320</v>
      </c>
      <c r="O71" s="23"/>
      <c r="P71" s="23"/>
      <c r="Q71" s="22">
        <f t="shared" si="13"/>
        <v>2000000000</v>
      </c>
      <c r="R71" s="24">
        <f t="shared" si="17"/>
        <v>20000000000</v>
      </c>
      <c r="S71" s="25">
        <f t="shared" si="18"/>
        <v>22000000000</v>
      </c>
      <c r="T71" s="24">
        <f t="shared" si="19"/>
        <v>22000000</v>
      </c>
      <c r="U71" s="26"/>
      <c r="V71" s="1" t="str">
        <f t="shared" si="14"/>
        <v>Kho b¹c Nhµ n­íc- Bé Tµi chÝnh</v>
      </c>
      <c r="W71" s="1">
        <v>1</v>
      </c>
    </row>
    <row r="72" spans="1:23" ht="18.75" customHeight="1">
      <c r="A72" s="1">
        <v>1</v>
      </c>
      <c r="B72" s="16">
        <f t="shared" si="20"/>
        <v>68</v>
      </c>
      <c r="C72" s="89" t="s">
        <v>94</v>
      </c>
      <c r="D72" s="89" t="str">
        <f t="shared" si="15"/>
        <v>VNTB08100240</v>
      </c>
      <c r="E72" s="16" t="s">
        <v>24</v>
      </c>
      <c r="F72" s="90" t="s">
        <v>89</v>
      </c>
      <c r="G72" s="95">
        <v>5400000</v>
      </c>
      <c r="H72" s="22">
        <f t="shared" si="11"/>
        <v>540000000000</v>
      </c>
      <c r="I72" s="96">
        <v>17.5</v>
      </c>
      <c r="J72" s="97">
        <v>39672</v>
      </c>
      <c r="K72" s="97">
        <f t="shared" si="12"/>
        <v>39666</v>
      </c>
      <c r="L72" s="98">
        <v>40396</v>
      </c>
      <c r="M72" s="23">
        <f t="shared" si="16"/>
        <v>40396</v>
      </c>
      <c r="N72" s="23">
        <f t="shared" si="21"/>
        <v>40382</v>
      </c>
      <c r="O72" s="23"/>
      <c r="P72" s="23"/>
      <c r="Q72" s="22">
        <f t="shared" si="13"/>
        <v>94500000000</v>
      </c>
      <c r="R72" s="24">
        <f t="shared" si="17"/>
        <v>540000000000</v>
      </c>
      <c r="S72" s="25">
        <f t="shared" si="18"/>
        <v>634500000000</v>
      </c>
      <c r="T72" s="27">
        <f t="shared" si="19"/>
        <v>634500000</v>
      </c>
      <c r="U72" s="26"/>
      <c r="V72" s="1" t="str">
        <f t="shared" si="14"/>
        <v>Kho b¹c Nhµ n­íc- Bé Tµi chÝnh</v>
      </c>
      <c r="W72" s="1">
        <v>1</v>
      </c>
    </row>
    <row r="73" spans="1:23" ht="18.75" customHeight="1">
      <c r="A73" s="1">
        <v>1</v>
      </c>
      <c r="B73" s="16">
        <f t="shared" si="20"/>
        <v>69</v>
      </c>
      <c r="C73" s="89" t="s">
        <v>95</v>
      </c>
      <c r="D73" s="89" t="str">
        <f t="shared" si="15"/>
        <v>VNTB08100281</v>
      </c>
      <c r="E73" s="16" t="s">
        <v>24</v>
      </c>
      <c r="F73" s="90" t="s">
        <v>89</v>
      </c>
      <c r="G73" s="95">
        <v>8350000</v>
      </c>
      <c r="H73" s="22">
        <f t="shared" si="11"/>
        <v>835000000000</v>
      </c>
      <c r="I73" s="96">
        <v>16.5</v>
      </c>
      <c r="J73" s="97">
        <v>39685</v>
      </c>
      <c r="K73" s="97">
        <f t="shared" si="12"/>
        <v>39680</v>
      </c>
      <c r="L73" s="98">
        <v>40410</v>
      </c>
      <c r="M73" s="23">
        <f t="shared" si="16"/>
        <v>40410</v>
      </c>
      <c r="N73" s="23">
        <f t="shared" si="21"/>
        <v>40396</v>
      </c>
      <c r="O73" s="23"/>
      <c r="P73" s="23"/>
      <c r="Q73" s="22">
        <f t="shared" si="13"/>
        <v>137775000000</v>
      </c>
      <c r="R73" s="24">
        <f t="shared" si="17"/>
        <v>835000000000</v>
      </c>
      <c r="S73" s="25">
        <f t="shared" si="18"/>
        <v>972775000000</v>
      </c>
      <c r="T73" s="27">
        <f t="shared" si="19"/>
        <v>972775000</v>
      </c>
      <c r="U73" s="26"/>
      <c r="V73" s="1" t="str">
        <f t="shared" si="14"/>
        <v>Kho b¹c Nhµ n­íc- Bé Tµi chÝnh</v>
      </c>
      <c r="W73" s="1">
        <v>1</v>
      </c>
    </row>
    <row r="74" spans="1:23" ht="18.75" customHeight="1">
      <c r="A74" s="1">
        <v>1</v>
      </c>
      <c r="B74" s="16">
        <f t="shared" si="20"/>
        <v>70</v>
      </c>
      <c r="C74" s="89" t="s">
        <v>96</v>
      </c>
      <c r="D74" s="89" t="str">
        <f t="shared" si="15"/>
        <v>VNTB08100372</v>
      </c>
      <c r="E74" s="16" t="s">
        <v>24</v>
      </c>
      <c r="F74" s="90" t="s">
        <v>89</v>
      </c>
      <c r="G74" s="95">
        <v>5400000</v>
      </c>
      <c r="H74" s="22">
        <f t="shared" si="11"/>
        <v>540000000000</v>
      </c>
      <c r="I74" s="96">
        <v>16</v>
      </c>
      <c r="J74" s="97">
        <v>39706</v>
      </c>
      <c r="K74" s="97">
        <f t="shared" si="12"/>
        <v>39695</v>
      </c>
      <c r="L74" s="98">
        <v>40425</v>
      </c>
      <c r="M74" s="23">
        <f t="shared" si="16"/>
        <v>40425</v>
      </c>
      <c r="N74" s="23">
        <f t="shared" si="21"/>
        <v>40411</v>
      </c>
      <c r="O74" s="23"/>
      <c r="P74" s="23"/>
      <c r="Q74" s="22">
        <f t="shared" si="13"/>
        <v>86400000000</v>
      </c>
      <c r="R74" s="24">
        <f t="shared" si="17"/>
        <v>540000000000</v>
      </c>
      <c r="S74" s="25">
        <f t="shared" si="18"/>
        <v>626400000000</v>
      </c>
      <c r="T74" s="24">
        <f t="shared" si="19"/>
        <v>626400000</v>
      </c>
      <c r="U74" s="26"/>
      <c r="V74" s="1" t="str">
        <f t="shared" si="14"/>
        <v>Kho b¹c Nhµ n­íc- Bé Tµi chÝnh</v>
      </c>
      <c r="W74" s="1">
        <v>1</v>
      </c>
    </row>
    <row r="75" spans="1:23" ht="18.75" customHeight="1">
      <c r="A75" s="1">
        <v>1</v>
      </c>
      <c r="B75" s="16">
        <f t="shared" si="20"/>
        <v>71</v>
      </c>
      <c r="C75" s="89" t="s">
        <v>97</v>
      </c>
      <c r="D75" s="89" t="str">
        <f t="shared" si="15"/>
        <v>VNTB08100455</v>
      </c>
      <c r="E75" s="16" t="s">
        <v>24</v>
      </c>
      <c r="F75" s="90" t="s">
        <v>89</v>
      </c>
      <c r="G75" s="95">
        <v>2000000</v>
      </c>
      <c r="H75" s="22">
        <f t="shared" si="11"/>
        <v>200000000000</v>
      </c>
      <c r="I75" s="96">
        <v>15.5</v>
      </c>
      <c r="J75" s="97">
        <v>39717</v>
      </c>
      <c r="K75" s="97">
        <f t="shared" si="12"/>
        <v>39708</v>
      </c>
      <c r="L75" s="98">
        <v>40438</v>
      </c>
      <c r="M75" s="23">
        <f t="shared" si="16"/>
        <v>40438</v>
      </c>
      <c r="N75" s="23">
        <f t="shared" si="21"/>
        <v>40424</v>
      </c>
      <c r="O75" s="23"/>
      <c r="P75" s="23"/>
      <c r="Q75" s="22">
        <f t="shared" si="13"/>
        <v>31000000000</v>
      </c>
      <c r="R75" s="24">
        <f t="shared" si="17"/>
        <v>200000000000</v>
      </c>
      <c r="S75" s="25">
        <f t="shared" si="18"/>
        <v>231000000000</v>
      </c>
      <c r="T75" s="24">
        <f t="shared" si="19"/>
        <v>231000000</v>
      </c>
      <c r="U75" s="26"/>
      <c r="V75" s="1" t="str">
        <f t="shared" si="14"/>
        <v>Kho b¹c Nhµ n­íc- Bé Tµi chÝnh</v>
      </c>
      <c r="W75" s="1">
        <v>1</v>
      </c>
    </row>
    <row r="76" spans="1:22" ht="18.75" customHeight="1">
      <c r="A76" s="1">
        <v>5</v>
      </c>
      <c r="B76" s="16">
        <f t="shared" si="20"/>
        <v>72</v>
      </c>
      <c r="C76" s="89" t="s">
        <v>98</v>
      </c>
      <c r="D76" s="89" t="str">
        <f t="shared" si="15"/>
        <v>VNTB08100513</v>
      </c>
      <c r="E76" s="16" t="s">
        <v>24</v>
      </c>
      <c r="F76" s="90" t="s">
        <v>89</v>
      </c>
      <c r="G76" s="95">
        <v>2500000</v>
      </c>
      <c r="H76" s="22">
        <f t="shared" si="11"/>
        <v>250000000000</v>
      </c>
      <c r="I76" s="96">
        <v>15.3</v>
      </c>
      <c r="J76" s="97">
        <v>39729</v>
      </c>
      <c r="K76" s="97">
        <f t="shared" si="12"/>
        <v>39722</v>
      </c>
      <c r="L76" s="98">
        <v>40452</v>
      </c>
      <c r="M76" s="23">
        <f t="shared" si="16"/>
        <v>40452</v>
      </c>
      <c r="N76" s="23">
        <f t="shared" si="21"/>
        <v>40438</v>
      </c>
      <c r="O76" s="23"/>
      <c r="P76" s="23"/>
      <c r="Q76" s="22">
        <f t="shared" si="13"/>
        <v>38250000000</v>
      </c>
      <c r="R76" s="24">
        <f t="shared" si="17"/>
        <v>250000000000</v>
      </c>
      <c r="S76" s="25">
        <f t="shared" si="18"/>
        <v>288250000000</v>
      </c>
      <c r="T76" s="24">
        <f t="shared" si="19"/>
        <v>288250000</v>
      </c>
      <c r="U76" s="26"/>
      <c r="V76" s="1" t="str">
        <f t="shared" si="14"/>
        <v>Kho b¹c Nhµ n­íc- Bé Tµi chÝnh</v>
      </c>
    </row>
    <row r="77" spans="1:22" ht="18.75" customHeight="1">
      <c r="A77" s="1">
        <v>5</v>
      </c>
      <c r="B77" s="16">
        <f t="shared" si="20"/>
        <v>73</v>
      </c>
      <c r="C77" s="89" t="s">
        <v>99</v>
      </c>
      <c r="D77" s="89" t="str">
        <f t="shared" si="15"/>
        <v>VNTB08100570</v>
      </c>
      <c r="E77" s="16" t="s">
        <v>24</v>
      </c>
      <c r="F77" s="90" t="s">
        <v>89</v>
      </c>
      <c r="G77" s="95">
        <v>7000000</v>
      </c>
      <c r="H77" s="22">
        <f t="shared" si="11"/>
        <v>700000000000</v>
      </c>
      <c r="I77" s="96">
        <v>14.7</v>
      </c>
      <c r="J77" s="97">
        <v>39762</v>
      </c>
      <c r="K77" s="97">
        <f t="shared" si="12"/>
        <v>39750</v>
      </c>
      <c r="L77" s="98">
        <v>40480</v>
      </c>
      <c r="M77" s="23">
        <f t="shared" si="16"/>
        <v>40480</v>
      </c>
      <c r="N77" s="23">
        <f t="shared" si="21"/>
        <v>40466</v>
      </c>
      <c r="O77" s="23"/>
      <c r="P77" s="23"/>
      <c r="Q77" s="22">
        <f t="shared" si="13"/>
        <v>102900000000</v>
      </c>
      <c r="R77" s="24">
        <f t="shared" si="17"/>
        <v>700000000000</v>
      </c>
      <c r="S77" s="25">
        <f t="shared" si="18"/>
        <v>802900000000</v>
      </c>
      <c r="T77" s="24">
        <f t="shared" si="19"/>
        <v>802900000</v>
      </c>
      <c r="U77" s="26"/>
      <c r="V77" s="1" t="str">
        <f t="shared" si="14"/>
        <v>Kho b¹c Nhµ n­íc- Bé Tµi chÝnh</v>
      </c>
    </row>
    <row r="78" spans="1:23" s="111" customFormat="1" ht="18.75" customHeight="1">
      <c r="A78" s="1">
        <v>1</v>
      </c>
      <c r="B78" s="99">
        <f t="shared" si="20"/>
        <v>74</v>
      </c>
      <c r="C78" s="100" t="s">
        <v>100</v>
      </c>
      <c r="D78" s="100" t="str">
        <f t="shared" si="15"/>
        <v>VNTB08100703</v>
      </c>
      <c r="E78" s="99" t="s">
        <v>24</v>
      </c>
      <c r="F78" s="101" t="s">
        <v>89</v>
      </c>
      <c r="G78" s="102">
        <v>6000000</v>
      </c>
      <c r="H78" s="103">
        <f t="shared" si="11"/>
        <v>600000000000</v>
      </c>
      <c r="I78" s="104">
        <v>11.9</v>
      </c>
      <c r="J78" s="105">
        <v>39784</v>
      </c>
      <c r="K78" s="105">
        <f t="shared" si="12"/>
        <v>39764</v>
      </c>
      <c r="L78" s="106">
        <v>40494</v>
      </c>
      <c r="M78" s="107">
        <f t="shared" si="16"/>
        <v>40494</v>
      </c>
      <c r="N78" s="107">
        <f t="shared" si="21"/>
        <v>40480</v>
      </c>
      <c r="O78" s="107"/>
      <c r="P78" s="107"/>
      <c r="Q78" s="103">
        <f t="shared" si="13"/>
        <v>71400000000</v>
      </c>
      <c r="R78" s="108">
        <f t="shared" si="17"/>
        <v>600000000000</v>
      </c>
      <c r="S78" s="109">
        <f t="shared" si="18"/>
        <v>671400000000</v>
      </c>
      <c r="T78" s="108">
        <f t="shared" si="19"/>
        <v>671400000</v>
      </c>
      <c r="U78" s="110"/>
      <c r="V78" s="111" t="str">
        <f t="shared" si="14"/>
        <v>Kho b¹c Nhµ n­íc- Bé Tµi chÝnh</v>
      </c>
      <c r="W78" s="1">
        <v>1</v>
      </c>
    </row>
    <row r="79" spans="1:23" ht="18.75" customHeight="1">
      <c r="A79" s="1">
        <v>1</v>
      </c>
      <c r="B79" s="16">
        <f t="shared" si="20"/>
        <v>75</v>
      </c>
      <c r="C79" s="89" t="s">
        <v>101</v>
      </c>
      <c r="D79" s="89" t="str">
        <f t="shared" si="15"/>
        <v>VNTB08100794</v>
      </c>
      <c r="E79" s="16" t="s">
        <v>24</v>
      </c>
      <c r="F79" s="90" t="s">
        <v>89</v>
      </c>
      <c r="G79" s="95">
        <v>1400000</v>
      </c>
      <c r="H79" s="22">
        <f t="shared" si="11"/>
        <v>140000000000</v>
      </c>
      <c r="I79" s="96">
        <v>9.8</v>
      </c>
      <c r="J79" s="97">
        <v>39795</v>
      </c>
      <c r="K79" s="97">
        <f t="shared" si="12"/>
        <v>39778</v>
      </c>
      <c r="L79" s="98">
        <v>40508</v>
      </c>
      <c r="M79" s="23">
        <f t="shared" si="16"/>
        <v>40508</v>
      </c>
      <c r="N79" s="23">
        <f t="shared" si="21"/>
        <v>40494</v>
      </c>
      <c r="O79" s="23"/>
      <c r="P79" s="23"/>
      <c r="Q79" s="22">
        <f t="shared" si="13"/>
        <v>13720000000.000002</v>
      </c>
      <c r="R79" s="24">
        <f t="shared" si="17"/>
        <v>140000000000</v>
      </c>
      <c r="S79" s="25">
        <f t="shared" si="18"/>
        <v>153720000000</v>
      </c>
      <c r="T79" s="24">
        <f t="shared" si="19"/>
        <v>153720000</v>
      </c>
      <c r="U79" s="26"/>
      <c r="V79" s="1" t="str">
        <f t="shared" si="14"/>
        <v>Kho b¹c Nhµ n­íc- Bé Tµi chÝnh</v>
      </c>
      <c r="W79" s="1">
        <v>1</v>
      </c>
    </row>
    <row r="80" spans="1:23" ht="18.75" customHeight="1">
      <c r="A80" s="1">
        <v>1</v>
      </c>
      <c r="B80" s="16">
        <f t="shared" si="20"/>
        <v>76</v>
      </c>
      <c r="C80" s="89" t="s">
        <v>102</v>
      </c>
      <c r="D80" s="89" t="str">
        <f t="shared" si="15"/>
        <v>VNTB08100828</v>
      </c>
      <c r="E80" s="16" t="s">
        <v>24</v>
      </c>
      <c r="F80" s="90" t="s">
        <v>89</v>
      </c>
      <c r="G80" s="95">
        <v>1000000</v>
      </c>
      <c r="H80" s="22">
        <f t="shared" si="11"/>
        <v>100000000000</v>
      </c>
      <c r="I80" s="96">
        <v>9</v>
      </c>
      <c r="J80" s="97">
        <v>39811</v>
      </c>
      <c r="K80" s="97">
        <f t="shared" si="12"/>
        <v>39792</v>
      </c>
      <c r="L80" s="98">
        <v>40522</v>
      </c>
      <c r="M80" s="23">
        <f t="shared" si="16"/>
        <v>40522</v>
      </c>
      <c r="N80" s="23">
        <f t="shared" si="21"/>
        <v>40508</v>
      </c>
      <c r="O80" s="23"/>
      <c r="P80" s="23"/>
      <c r="Q80" s="22">
        <f t="shared" si="13"/>
        <v>9000000000</v>
      </c>
      <c r="R80" s="24">
        <f t="shared" si="17"/>
        <v>100000000000</v>
      </c>
      <c r="S80" s="25">
        <f t="shared" si="18"/>
        <v>109000000000</v>
      </c>
      <c r="T80" s="24">
        <f t="shared" si="19"/>
        <v>109000000</v>
      </c>
      <c r="U80" s="26"/>
      <c r="V80" s="1" t="str">
        <f t="shared" si="14"/>
        <v>Kho b¹c Nhµ n­íc- Bé Tµi chÝnh</v>
      </c>
      <c r="W80" s="1">
        <v>1</v>
      </c>
    </row>
    <row r="81" spans="1:23" ht="18.75" customHeight="1">
      <c r="A81" s="1">
        <v>1</v>
      </c>
      <c r="B81" s="16">
        <f t="shared" si="20"/>
        <v>77</v>
      </c>
      <c r="C81" s="89" t="s">
        <v>103</v>
      </c>
      <c r="D81" s="89" t="str">
        <f t="shared" si="15"/>
        <v>VNTB08110199</v>
      </c>
      <c r="E81" s="16" t="s">
        <v>24</v>
      </c>
      <c r="F81" s="90" t="s">
        <v>80</v>
      </c>
      <c r="G81" s="95">
        <v>15000000</v>
      </c>
      <c r="H81" s="22">
        <f t="shared" si="11"/>
        <v>1500000000000</v>
      </c>
      <c r="I81" s="96">
        <v>8</v>
      </c>
      <c r="J81" s="97">
        <v>39531</v>
      </c>
      <c r="K81" s="97">
        <f t="shared" si="12"/>
        <v>39527</v>
      </c>
      <c r="L81" s="98">
        <v>40622</v>
      </c>
      <c r="M81" s="23">
        <f t="shared" si="16"/>
        <v>40257</v>
      </c>
      <c r="N81" s="23">
        <f t="shared" si="21"/>
        <v>40243</v>
      </c>
      <c r="O81" s="23"/>
      <c r="P81" s="23"/>
      <c r="Q81" s="22">
        <f t="shared" si="13"/>
        <v>120000000000</v>
      </c>
      <c r="R81" s="24">
        <f t="shared" si="17"/>
        <v>0</v>
      </c>
      <c r="S81" s="25">
        <f t="shared" si="18"/>
        <v>120000000000</v>
      </c>
      <c r="T81" s="24">
        <f t="shared" si="19"/>
        <v>120000000</v>
      </c>
      <c r="U81" s="26"/>
      <c r="V81" s="1" t="str">
        <f t="shared" si="14"/>
        <v>Kho b¹c Nhµ n­íc- Bé Tµi chÝnh</v>
      </c>
      <c r="W81" s="1">
        <v>1</v>
      </c>
    </row>
    <row r="82" spans="1:23" ht="18.75" customHeight="1">
      <c r="A82" s="1">
        <v>1</v>
      </c>
      <c r="B82" s="16">
        <f t="shared" si="20"/>
        <v>78</v>
      </c>
      <c r="C82" s="89" t="s">
        <v>104</v>
      </c>
      <c r="D82" s="89" t="str">
        <f t="shared" si="15"/>
        <v>VNTB08110256</v>
      </c>
      <c r="E82" s="16" t="s">
        <v>24</v>
      </c>
      <c r="F82" s="90" t="s">
        <v>80</v>
      </c>
      <c r="G82" s="95">
        <v>6600000</v>
      </c>
      <c r="H82" s="22">
        <f t="shared" si="11"/>
        <v>660000000000</v>
      </c>
      <c r="I82" s="96">
        <v>17.5</v>
      </c>
      <c r="J82" s="97">
        <v>39672</v>
      </c>
      <c r="K82" s="97">
        <f t="shared" si="12"/>
        <v>39666</v>
      </c>
      <c r="L82" s="98">
        <v>40761</v>
      </c>
      <c r="M82" s="23">
        <f t="shared" si="16"/>
        <v>40396</v>
      </c>
      <c r="N82" s="23">
        <f t="shared" si="21"/>
        <v>40382</v>
      </c>
      <c r="O82" s="23"/>
      <c r="P82" s="23"/>
      <c r="Q82" s="22">
        <f t="shared" si="13"/>
        <v>115500000000</v>
      </c>
      <c r="R82" s="24">
        <f t="shared" si="17"/>
        <v>0</v>
      </c>
      <c r="S82" s="25">
        <f t="shared" si="18"/>
        <v>115500000000</v>
      </c>
      <c r="T82" s="27">
        <f t="shared" si="19"/>
        <v>115500000</v>
      </c>
      <c r="U82" s="26"/>
      <c r="V82" s="1" t="str">
        <f t="shared" si="14"/>
        <v>Kho b¹c Nhµ n­íc- Bé Tµi chÝnh</v>
      </c>
      <c r="W82" s="1">
        <v>1</v>
      </c>
    </row>
    <row r="83" spans="1:23" ht="18.75" customHeight="1">
      <c r="A83" s="1">
        <v>1</v>
      </c>
      <c r="B83" s="16">
        <f t="shared" si="20"/>
        <v>79</v>
      </c>
      <c r="C83" s="89" t="s">
        <v>105</v>
      </c>
      <c r="D83" s="89" t="str">
        <f t="shared" si="15"/>
        <v>VNTB08110298</v>
      </c>
      <c r="E83" s="16" t="s">
        <v>24</v>
      </c>
      <c r="F83" s="90" t="s">
        <v>80</v>
      </c>
      <c r="G83" s="95">
        <v>6950000</v>
      </c>
      <c r="H83" s="22">
        <f t="shared" si="11"/>
        <v>695000000000</v>
      </c>
      <c r="I83" s="96">
        <v>16.5</v>
      </c>
      <c r="J83" s="97">
        <v>39685</v>
      </c>
      <c r="K83" s="97">
        <f t="shared" si="12"/>
        <v>39680</v>
      </c>
      <c r="L83" s="98">
        <v>40775</v>
      </c>
      <c r="M83" s="23">
        <f t="shared" si="16"/>
        <v>40410</v>
      </c>
      <c r="N83" s="23">
        <f t="shared" si="21"/>
        <v>40396</v>
      </c>
      <c r="O83" s="23"/>
      <c r="P83" s="23"/>
      <c r="Q83" s="22">
        <f t="shared" si="13"/>
        <v>114675000000</v>
      </c>
      <c r="R83" s="24">
        <f t="shared" si="17"/>
        <v>0</v>
      </c>
      <c r="S83" s="25">
        <f t="shared" si="18"/>
        <v>114675000000</v>
      </c>
      <c r="T83" s="27">
        <f t="shared" si="19"/>
        <v>114675000</v>
      </c>
      <c r="U83" s="26"/>
      <c r="V83" s="1" t="str">
        <f t="shared" si="14"/>
        <v>Kho b¹c Nhµ n­íc- Bé Tµi chÝnh</v>
      </c>
      <c r="W83" s="1">
        <v>1</v>
      </c>
    </row>
    <row r="84" spans="1:23" ht="18.75" customHeight="1">
      <c r="A84" s="1">
        <v>1</v>
      </c>
      <c r="B84" s="16">
        <f t="shared" si="20"/>
        <v>80</v>
      </c>
      <c r="C84" s="89" t="s">
        <v>106</v>
      </c>
      <c r="D84" s="89" t="str">
        <f t="shared" si="15"/>
        <v>VNTB08110389</v>
      </c>
      <c r="E84" s="16" t="s">
        <v>24</v>
      </c>
      <c r="F84" s="90" t="s">
        <v>80</v>
      </c>
      <c r="G84" s="95">
        <v>5000000</v>
      </c>
      <c r="H84" s="22">
        <f t="shared" si="11"/>
        <v>500000000000</v>
      </c>
      <c r="I84" s="96">
        <v>16</v>
      </c>
      <c r="J84" s="97">
        <v>39706</v>
      </c>
      <c r="K84" s="97">
        <f t="shared" si="12"/>
        <v>39695</v>
      </c>
      <c r="L84" s="98">
        <v>40790</v>
      </c>
      <c r="M84" s="23">
        <f t="shared" si="16"/>
        <v>40425</v>
      </c>
      <c r="N84" s="23">
        <f t="shared" si="21"/>
        <v>40411</v>
      </c>
      <c r="O84" s="23"/>
      <c r="P84" s="23"/>
      <c r="Q84" s="22">
        <f t="shared" si="13"/>
        <v>80000000000</v>
      </c>
      <c r="R84" s="24">
        <f t="shared" si="17"/>
        <v>0</v>
      </c>
      <c r="S84" s="25">
        <f t="shared" si="18"/>
        <v>80000000000</v>
      </c>
      <c r="T84" s="24">
        <f t="shared" si="19"/>
        <v>80000000</v>
      </c>
      <c r="U84" s="26"/>
      <c r="V84" s="1" t="str">
        <f t="shared" si="14"/>
        <v>Kho b¹c Nhµ n­íc- Bé Tµi chÝnh</v>
      </c>
      <c r="W84" s="1">
        <v>1</v>
      </c>
    </row>
    <row r="85" spans="1:23" ht="18.75" customHeight="1">
      <c r="A85" s="1">
        <v>1</v>
      </c>
      <c r="B85" s="16">
        <f t="shared" si="20"/>
        <v>81</v>
      </c>
      <c r="C85" s="89" t="s">
        <v>107</v>
      </c>
      <c r="D85" s="89" t="str">
        <f t="shared" si="15"/>
        <v>VNTB08110462</v>
      </c>
      <c r="E85" s="16" t="s">
        <v>24</v>
      </c>
      <c r="F85" s="90" t="s">
        <v>80</v>
      </c>
      <c r="G85" s="95">
        <v>10000000</v>
      </c>
      <c r="H85" s="22">
        <f t="shared" si="11"/>
        <v>1000000000000</v>
      </c>
      <c r="I85" s="96">
        <v>15.5</v>
      </c>
      <c r="J85" s="97">
        <v>39717</v>
      </c>
      <c r="K85" s="97">
        <f t="shared" si="12"/>
        <v>39708</v>
      </c>
      <c r="L85" s="98">
        <v>40803</v>
      </c>
      <c r="M85" s="23">
        <f t="shared" si="16"/>
        <v>40438</v>
      </c>
      <c r="N85" s="23">
        <f t="shared" si="21"/>
        <v>40424</v>
      </c>
      <c r="O85" s="23"/>
      <c r="P85" s="23"/>
      <c r="Q85" s="22">
        <f t="shared" si="13"/>
        <v>155000000000</v>
      </c>
      <c r="R85" s="24">
        <f t="shared" si="17"/>
        <v>0</v>
      </c>
      <c r="S85" s="25">
        <f t="shared" si="18"/>
        <v>155000000000</v>
      </c>
      <c r="T85" s="24">
        <f t="shared" si="19"/>
        <v>155000000</v>
      </c>
      <c r="U85" s="26"/>
      <c r="V85" s="1" t="str">
        <f t="shared" si="14"/>
        <v>Kho b¹c Nhµ n­íc- Bé Tµi chÝnh</v>
      </c>
      <c r="W85" s="1">
        <v>1</v>
      </c>
    </row>
    <row r="86" spans="1:22" ht="18.75" customHeight="1">
      <c r="A86" s="1">
        <v>5</v>
      </c>
      <c r="B86" s="16">
        <f t="shared" si="20"/>
        <v>82</v>
      </c>
      <c r="C86" s="89" t="s">
        <v>108</v>
      </c>
      <c r="D86" s="89" t="str">
        <f t="shared" si="15"/>
        <v>VNTB08110520</v>
      </c>
      <c r="E86" s="16" t="s">
        <v>24</v>
      </c>
      <c r="F86" s="90" t="s">
        <v>80</v>
      </c>
      <c r="G86" s="95">
        <v>1500000</v>
      </c>
      <c r="H86" s="22">
        <f t="shared" si="11"/>
        <v>150000000000</v>
      </c>
      <c r="I86" s="96">
        <v>15.2</v>
      </c>
      <c r="J86" s="97">
        <v>39729</v>
      </c>
      <c r="K86" s="97">
        <f t="shared" si="12"/>
        <v>39722</v>
      </c>
      <c r="L86" s="98">
        <v>40817</v>
      </c>
      <c r="M86" s="23">
        <f t="shared" si="16"/>
        <v>40452</v>
      </c>
      <c r="N86" s="23">
        <f t="shared" si="21"/>
        <v>40438</v>
      </c>
      <c r="O86" s="23"/>
      <c r="P86" s="23"/>
      <c r="Q86" s="22">
        <f t="shared" si="13"/>
        <v>22800000000</v>
      </c>
      <c r="R86" s="24">
        <f t="shared" si="17"/>
        <v>0</v>
      </c>
      <c r="S86" s="25">
        <f t="shared" si="18"/>
        <v>22800000000</v>
      </c>
      <c r="T86" s="24">
        <f t="shared" si="19"/>
        <v>22800000</v>
      </c>
      <c r="U86" s="26"/>
      <c r="V86" s="1" t="str">
        <f t="shared" si="14"/>
        <v>Kho b¹c Nhµ n­íc- Bé Tµi chÝnh</v>
      </c>
    </row>
    <row r="87" spans="1:23" ht="18.75" customHeight="1">
      <c r="A87" s="1">
        <v>1</v>
      </c>
      <c r="B87" s="16">
        <f t="shared" si="20"/>
        <v>83</v>
      </c>
      <c r="C87" s="89" t="s">
        <v>109</v>
      </c>
      <c r="D87" s="89" t="str">
        <f t="shared" si="15"/>
        <v>VNTB08110710</v>
      </c>
      <c r="E87" s="16" t="s">
        <v>24</v>
      </c>
      <c r="F87" s="90" t="s">
        <v>80</v>
      </c>
      <c r="G87" s="95">
        <v>4000000</v>
      </c>
      <c r="H87" s="22">
        <f t="shared" si="11"/>
        <v>400000000000</v>
      </c>
      <c r="I87" s="96">
        <v>11.5</v>
      </c>
      <c r="J87" s="97">
        <v>39784</v>
      </c>
      <c r="K87" s="97">
        <f t="shared" si="12"/>
        <v>39764</v>
      </c>
      <c r="L87" s="98">
        <v>40859</v>
      </c>
      <c r="M87" s="23">
        <f t="shared" si="16"/>
        <v>40494</v>
      </c>
      <c r="N87" s="23">
        <f t="shared" si="21"/>
        <v>40480</v>
      </c>
      <c r="O87" s="23"/>
      <c r="P87" s="23"/>
      <c r="Q87" s="22">
        <f t="shared" si="13"/>
        <v>46000000000</v>
      </c>
      <c r="R87" s="24">
        <f t="shared" si="17"/>
        <v>0</v>
      </c>
      <c r="S87" s="25">
        <f t="shared" si="18"/>
        <v>46000000000</v>
      </c>
      <c r="T87" s="24">
        <f t="shared" si="19"/>
        <v>46000000</v>
      </c>
      <c r="U87" s="26"/>
      <c r="V87" s="1" t="str">
        <f t="shared" si="14"/>
        <v>Kho b¹c Nhµ n­íc- Bé Tµi chÝnh</v>
      </c>
      <c r="W87" s="1">
        <v>1</v>
      </c>
    </row>
    <row r="88" spans="1:23" ht="18.75" customHeight="1">
      <c r="A88" s="1">
        <v>1</v>
      </c>
      <c r="B88" s="16">
        <f t="shared" si="20"/>
        <v>84</v>
      </c>
      <c r="C88" s="89" t="s">
        <v>110</v>
      </c>
      <c r="D88" s="89" t="str">
        <f t="shared" si="15"/>
        <v>VNTB08110801</v>
      </c>
      <c r="E88" s="16" t="s">
        <v>24</v>
      </c>
      <c r="F88" s="90" t="s">
        <v>80</v>
      </c>
      <c r="G88" s="95">
        <v>1000000</v>
      </c>
      <c r="H88" s="22">
        <f t="shared" si="11"/>
        <v>100000000000</v>
      </c>
      <c r="I88" s="96">
        <v>9.5</v>
      </c>
      <c r="J88" s="97">
        <v>39795</v>
      </c>
      <c r="K88" s="97">
        <f t="shared" si="12"/>
        <v>39778</v>
      </c>
      <c r="L88" s="98">
        <v>40873</v>
      </c>
      <c r="M88" s="23">
        <f t="shared" si="16"/>
        <v>40508</v>
      </c>
      <c r="N88" s="23">
        <f t="shared" si="21"/>
        <v>40494</v>
      </c>
      <c r="O88" s="23"/>
      <c r="P88" s="23"/>
      <c r="Q88" s="22">
        <f t="shared" si="13"/>
        <v>9500000000</v>
      </c>
      <c r="R88" s="24">
        <f t="shared" si="17"/>
        <v>0</v>
      </c>
      <c r="S88" s="25">
        <f t="shared" si="18"/>
        <v>9500000000</v>
      </c>
      <c r="T88" s="24">
        <f t="shared" si="19"/>
        <v>9500000</v>
      </c>
      <c r="U88" s="26"/>
      <c r="V88" s="1" t="str">
        <f t="shared" si="14"/>
        <v>Kho b¹c Nhµ n­íc- Bé Tµi chÝnh</v>
      </c>
      <c r="W88" s="1">
        <v>1</v>
      </c>
    </row>
    <row r="89" spans="1:23" ht="18.75" customHeight="1">
      <c r="A89" s="1">
        <v>1</v>
      </c>
      <c r="B89" s="16">
        <f t="shared" si="20"/>
        <v>85</v>
      </c>
      <c r="C89" s="89" t="s">
        <v>111</v>
      </c>
      <c r="D89" s="89" t="str">
        <f t="shared" si="15"/>
        <v>VNTB08110835</v>
      </c>
      <c r="E89" s="16" t="s">
        <v>24</v>
      </c>
      <c r="F89" s="90" t="s">
        <v>80</v>
      </c>
      <c r="G89" s="95">
        <v>1000000</v>
      </c>
      <c r="H89" s="22">
        <f t="shared" si="11"/>
        <v>100000000000</v>
      </c>
      <c r="I89" s="96">
        <v>8.8</v>
      </c>
      <c r="J89" s="97">
        <v>39811</v>
      </c>
      <c r="K89" s="97">
        <f t="shared" si="12"/>
        <v>39792</v>
      </c>
      <c r="L89" s="98">
        <v>40887</v>
      </c>
      <c r="M89" s="23">
        <f t="shared" si="16"/>
        <v>40522</v>
      </c>
      <c r="N89" s="23">
        <f t="shared" si="21"/>
        <v>40508</v>
      </c>
      <c r="O89" s="23"/>
      <c r="P89" s="23"/>
      <c r="Q89" s="22">
        <f t="shared" si="13"/>
        <v>8800000000</v>
      </c>
      <c r="R89" s="24">
        <f t="shared" si="17"/>
        <v>0</v>
      </c>
      <c r="S89" s="25">
        <f t="shared" si="18"/>
        <v>8800000000</v>
      </c>
      <c r="T89" s="24">
        <f t="shared" si="19"/>
        <v>8800000</v>
      </c>
      <c r="U89" s="26"/>
      <c r="V89" s="1" t="str">
        <f t="shared" si="14"/>
        <v>Kho b¹c Nhµ n­íc- Bé Tµi chÝnh</v>
      </c>
      <c r="W89" s="1">
        <v>1</v>
      </c>
    </row>
    <row r="90" spans="1:23" ht="18.75" customHeight="1">
      <c r="A90" s="1">
        <v>1</v>
      </c>
      <c r="B90" s="16">
        <f t="shared" si="20"/>
        <v>86</v>
      </c>
      <c r="C90" s="89" t="s">
        <v>112</v>
      </c>
      <c r="D90" s="89" t="str">
        <f t="shared" si="15"/>
        <v>VNTB08130056</v>
      </c>
      <c r="E90" s="16" t="s">
        <v>24</v>
      </c>
      <c r="F90" s="90" t="s">
        <v>25</v>
      </c>
      <c r="G90" s="95">
        <v>10500000</v>
      </c>
      <c r="H90" s="22">
        <f t="shared" si="11"/>
        <v>1050000000000</v>
      </c>
      <c r="I90" s="96">
        <v>8.5</v>
      </c>
      <c r="J90" s="97">
        <v>39471</v>
      </c>
      <c r="K90" s="97">
        <f t="shared" si="12"/>
        <v>39464</v>
      </c>
      <c r="L90" s="98">
        <v>41291</v>
      </c>
      <c r="M90" s="23">
        <f t="shared" si="16"/>
        <v>40195</v>
      </c>
      <c r="N90" s="23">
        <f t="shared" si="21"/>
        <v>40181</v>
      </c>
      <c r="O90" s="23"/>
      <c r="P90" s="23"/>
      <c r="Q90" s="22">
        <f t="shared" si="13"/>
        <v>89250000000</v>
      </c>
      <c r="R90" s="24">
        <f t="shared" si="17"/>
        <v>0</v>
      </c>
      <c r="S90" s="25">
        <f t="shared" si="18"/>
        <v>89250000000</v>
      </c>
      <c r="T90" s="24">
        <f t="shared" si="19"/>
        <v>89250000</v>
      </c>
      <c r="U90" s="26"/>
      <c r="V90" s="1" t="str">
        <f t="shared" si="14"/>
        <v>Kho b¹c Nhµ n­íc- Bé Tµi chÝnh</v>
      </c>
      <c r="W90" s="1">
        <v>1</v>
      </c>
    </row>
    <row r="91" spans="1:23" ht="18.75" customHeight="1">
      <c r="A91" s="1">
        <v>1</v>
      </c>
      <c r="B91" s="16">
        <f t="shared" si="20"/>
        <v>87</v>
      </c>
      <c r="C91" s="89" t="s">
        <v>113</v>
      </c>
      <c r="D91" s="89" t="str">
        <f t="shared" si="15"/>
        <v>VNTB08130114</v>
      </c>
      <c r="E91" s="16" t="s">
        <v>24</v>
      </c>
      <c r="F91" s="90" t="s">
        <v>25</v>
      </c>
      <c r="G91" s="95">
        <v>2500000</v>
      </c>
      <c r="H91" s="22">
        <f t="shared" si="11"/>
        <v>250000000000</v>
      </c>
      <c r="I91" s="96">
        <v>8.5</v>
      </c>
      <c r="J91" s="97">
        <v>39496</v>
      </c>
      <c r="K91" s="97">
        <f t="shared" si="12"/>
        <v>39478</v>
      </c>
      <c r="L91" s="98">
        <v>41305</v>
      </c>
      <c r="M91" s="23">
        <f t="shared" si="16"/>
        <v>40209</v>
      </c>
      <c r="N91" s="23">
        <f t="shared" si="21"/>
        <v>40195</v>
      </c>
      <c r="O91" s="23"/>
      <c r="P91" s="23"/>
      <c r="Q91" s="22">
        <f t="shared" si="13"/>
        <v>21250000000</v>
      </c>
      <c r="R91" s="24">
        <f t="shared" si="17"/>
        <v>0</v>
      </c>
      <c r="S91" s="25">
        <f t="shared" si="18"/>
        <v>21250000000</v>
      </c>
      <c r="T91" s="24">
        <f t="shared" si="19"/>
        <v>21250000</v>
      </c>
      <c r="U91" s="26"/>
      <c r="V91" s="1" t="str">
        <f t="shared" si="14"/>
        <v>Kho b¹c Nhµ n­íc- Bé Tµi chÝnh</v>
      </c>
      <c r="W91" s="1">
        <v>1</v>
      </c>
    </row>
    <row r="92" spans="1:23" ht="18.75" customHeight="1">
      <c r="A92" s="1">
        <v>1</v>
      </c>
      <c r="B92" s="16">
        <f t="shared" si="20"/>
        <v>88</v>
      </c>
      <c r="C92" s="89" t="s">
        <v>114</v>
      </c>
      <c r="D92" s="89" t="str">
        <f t="shared" si="15"/>
        <v>VNTB08130130</v>
      </c>
      <c r="E92" s="16" t="s">
        <v>24</v>
      </c>
      <c r="F92" s="90" t="s">
        <v>25</v>
      </c>
      <c r="G92" s="95">
        <v>800000</v>
      </c>
      <c r="H92" s="22">
        <f t="shared" si="11"/>
        <v>80000000000</v>
      </c>
      <c r="I92" s="96">
        <v>8.5</v>
      </c>
      <c r="J92" s="97">
        <v>39505</v>
      </c>
      <c r="K92" s="97">
        <f t="shared" si="12"/>
        <v>39499</v>
      </c>
      <c r="L92" s="98">
        <v>41326</v>
      </c>
      <c r="M92" s="23">
        <f t="shared" si="16"/>
        <v>40230</v>
      </c>
      <c r="N92" s="23">
        <f t="shared" si="21"/>
        <v>40216</v>
      </c>
      <c r="O92" s="23"/>
      <c r="P92" s="23"/>
      <c r="Q92" s="22">
        <f t="shared" si="13"/>
        <v>6800000000</v>
      </c>
      <c r="R92" s="24">
        <f t="shared" si="17"/>
        <v>0</v>
      </c>
      <c r="S92" s="25">
        <f t="shared" si="18"/>
        <v>6800000000</v>
      </c>
      <c r="T92" s="24">
        <f t="shared" si="19"/>
        <v>6800000</v>
      </c>
      <c r="U92" s="26"/>
      <c r="V92" s="1" t="str">
        <f t="shared" si="14"/>
        <v>Kho b¹c Nhµ n­íc- Bé Tµi chÝnh</v>
      </c>
      <c r="W92" s="1">
        <v>1</v>
      </c>
    </row>
    <row r="93" spans="1:22" ht="18.75" customHeight="1">
      <c r="A93" s="1">
        <v>5</v>
      </c>
      <c r="B93" s="16">
        <f t="shared" si="20"/>
        <v>89</v>
      </c>
      <c r="C93" s="89" t="s">
        <v>115</v>
      </c>
      <c r="D93" s="89" t="str">
        <f t="shared" si="15"/>
        <v>VNTB08130585</v>
      </c>
      <c r="E93" s="16" t="s">
        <v>24</v>
      </c>
      <c r="F93" s="90" t="s">
        <v>25</v>
      </c>
      <c r="G93" s="95">
        <v>3000000</v>
      </c>
      <c r="H93" s="22">
        <f t="shared" si="11"/>
        <v>300000000000</v>
      </c>
      <c r="I93" s="96">
        <v>14.2</v>
      </c>
      <c r="J93" s="97">
        <v>39762</v>
      </c>
      <c r="K93" s="97">
        <f t="shared" si="12"/>
        <v>39750</v>
      </c>
      <c r="L93" s="98">
        <v>41576</v>
      </c>
      <c r="M93" s="23">
        <f t="shared" si="16"/>
        <v>40480</v>
      </c>
      <c r="N93" s="23">
        <f t="shared" si="21"/>
        <v>40466</v>
      </c>
      <c r="O93" s="23"/>
      <c r="P93" s="23"/>
      <c r="Q93" s="22">
        <f t="shared" si="13"/>
        <v>42600000000</v>
      </c>
      <c r="R93" s="24">
        <f t="shared" si="17"/>
        <v>0</v>
      </c>
      <c r="S93" s="25">
        <f t="shared" si="18"/>
        <v>42600000000</v>
      </c>
      <c r="T93" s="24">
        <f t="shared" si="19"/>
        <v>42600000</v>
      </c>
      <c r="U93" s="26"/>
      <c r="V93" s="1" t="str">
        <f t="shared" si="14"/>
        <v>Kho b¹c Nhµ n­íc- Bé Tµi chÝnh</v>
      </c>
    </row>
    <row r="94" spans="1:23" ht="18.75" customHeight="1">
      <c r="A94" s="1">
        <v>1</v>
      </c>
      <c r="B94" s="16">
        <f t="shared" si="20"/>
        <v>90</v>
      </c>
      <c r="C94" s="89" t="s">
        <v>116</v>
      </c>
      <c r="D94" s="89" t="str">
        <f t="shared" si="15"/>
        <v>VNTB09110016</v>
      </c>
      <c r="E94" s="16" t="s">
        <v>24</v>
      </c>
      <c r="F94" s="90" t="s">
        <v>89</v>
      </c>
      <c r="G94" s="95">
        <v>8500000</v>
      </c>
      <c r="H94" s="22">
        <f t="shared" si="11"/>
        <v>850000000000</v>
      </c>
      <c r="I94" s="96">
        <v>8</v>
      </c>
      <c r="J94" s="97">
        <v>39854</v>
      </c>
      <c r="K94" s="97">
        <f t="shared" si="12"/>
        <v>39827</v>
      </c>
      <c r="L94" s="98">
        <v>40557</v>
      </c>
      <c r="M94" s="23">
        <f t="shared" si="16"/>
        <v>40192</v>
      </c>
      <c r="N94" s="23">
        <f t="shared" si="21"/>
        <v>40178</v>
      </c>
      <c r="O94" s="23"/>
      <c r="P94" s="23"/>
      <c r="Q94" s="22">
        <f t="shared" si="13"/>
        <v>68000000000</v>
      </c>
      <c r="R94" s="24">
        <f t="shared" si="17"/>
        <v>0</v>
      </c>
      <c r="S94" s="25">
        <f t="shared" si="18"/>
        <v>68000000000</v>
      </c>
      <c r="T94" s="24">
        <f t="shared" si="19"/>
        <v>68000000</v>
      </c>
      <c r="U94" s="26"/>
      <c r="V94" s="1" t="str">
        <f t="shared" si="14"/>
        <v>Kho b¹c Nhµ n­íc- Bé Tµi chÝnh</v>
      </c>
      <c r="W94" s="1">
        <v>1</v>
      </c>
    </row>
    <row r="95" spans="1:23" ht="18.75" customHeight="1">
      <c r="A95" s="1">
        <v>1</v>
      </c>
      <c r="B95" s="16">
        <f t="shared" si="20"/>
        <v>91</v>
      </c>
      <c r="C95" s="89" t="s">
        <v>117</v>
      </c>
      <c r="D95" s="89" t="str">
        <f t="shared" si="15"/>
        <v>VNTB09110099</v>
      </c>
      <c r="E95" s="16" t="s">
        <v>24</v>
      </c>
      <c r="F95" s="90" t="s">
        <v>89</v>
      </c>
      <c r="G95" s="95">
        <v>1000000</v>
      </c>
      <c r="H95" s="22">
        <f t="shared" si="11"/>
        <v>100000000000</v>
      </c>
      <c r="I95" s="96">
        <v>8.7</v>
      </c>
      <c r="J95" s="97">
        <v>40011</v>
      </c>
      <c r="K95" s="97">
        <f t="shared" si="12"/>
        <v>39982</v>
      </c>
      <c r="L95" s="98">
        <v>40712</v>
      </c>
      <c r="M95" s="23">
        <f t="shared" si="16"/>
        <v>40347</v>
      </c>
      <c r="N95" s="23">
        <f t="shared" si="21"/>
        <v>40333</v>
      </c>
      <c r="O95" s="23"/>
      <c r="P95" s="23"/>
      <c r="Q95" s="22">
        <f t="shared" si="13"/>
        <v>8700000000</v>
      </c>
      <c r="R95" s="24">
        <f t="shared" si="17"/>
        <v>0</v>
      </c>
      <c r="S95" s="25">
        <f t="shared" si="18"/>
        <v>8700000000</v>
      </c>
      <c r="T95" s="24">
        <f t="shared" si="19"/>
        <v>8700000</v>
      </c>
      <c r="U95" s="26"/>
      <c r="V95" s="1" t="str">
        <f t="shared" si="14"/>
        <v>Kho b¹c Nhµ n­íc- Bé Tµi chÝnh</v>
      </c>
      <c r="W95" s="1">
        <v>1</v>
      </c>
    </row>
    <row r="96" spans="1:23" ht="18.75" customHeight="1">
      <c r="A96" s="1">
        <v>1</v>
      </c>
      <c r="B96" s="16">
        <f t="shared" si="20"/>
        <v>92</v>
      </c>
      <c r="C96" s="89" t="s">
        <v>118</v>
      </c>
      <c r="D96" s="89" t="str">
        <f t="shared" si="15"/>
        <v>VNTB09120023</v>
      </c>
      <c r="E96" s="16" t="s">
        <v>24</v>
      </c>
      <c r="F96" s="90" t="s">
        <v>80</v>
      </c>
      <c r="G96" s="95">
        <v>5000000</v>
      </c>
      <c r="H96" s="22">
        <f t="shared" si="11"/>
        <v>500000000000</v>
      </c>
      <c r="I96" s="96">
        <v>8.05</v>
      </c>
      <c r="J96" s="97">
        <v>39854</v>
      </c>
      <c r="K96" s="97">
        <f t="shared" si="12"/>
        <v>39827</v>
      </c>
      <c r="L96" s="98">
        <v>40922</v>
      </c>
      <c r="M96" s="23">
        <f t="shared" si="16"/>
        <v>40192</v>
      </c>
      <c r="N96" s="23">
        <f t="shared" si="21"/>
        <v>40178</v>
      </c>
      <c r="O96" s="23"/>
      <c r="P96" s="23"/>
      <c r="Q96" s="22">
        <f t="shared" si="13"/>
        <v>40250000000</v>
      </c>
      <c r="R96" s="24">
        <f t="shared" si="17"/>
        <v>0</v>
      </c>
      <c r="S96" s="25">
        <f t="shared" si="18"/>
        <v>40250000000</v>
      </c>
      <c r="T96" s="24">
        <f t="shared" si="19"/>
        <v>40250000</v>
      </c>
      <c r="U96" s="26"/>
      <c r="V96" s="1" t="str">
        <f t="shared" si="14"/>
        <v>Kho b¹c Nhµ n­íc- Bé Tµi chÝnh</v>
      </c>
      <c r="W96" s="1">
        <v>1</v>
      </c>
    </row>
    <row r="97" spans="1:23" ht="18.75" customHeight="1">
      <c r="A97" s="1">
        <v>1</v>
      </c>
      <c r="B97" s="16">
        <f t="shared" si="20"/>
        <v>93</v>
      </c>
      <c r="C97" s="89" t="s">
        <v>119</v>
      </c>
      <c r="D97" s="89" t="str">
        <f t="shared" si="15"/>
        <v>VNTB09120106</v>
      </c>
      <c r="E97" s="16" t="s">
        <v>24</v>
      </c>
      <c r="F97" s="90" t="s">
        <v>80</v>
      </c>
      <c r="G97" s="95">
        <v>1000000</v>
      </c>
      <c r="H97" s="22">
        <f t="shared" si="11"/>
        <v>100000000000</v>
      </c>
      <c r="I97" s="96">
        <v>9</v>
      </c>
      <c r="J97" s="97">
        <v>40011</v>
      </c>
      <c r="K97" s="97">
        <f t="shared" si="12"/>
        <v>39982</v>
      </c>
      <c r="L97" s="98">
        <v>41078</v>
      </c>
      <c r="M97" s="23">
        <f t="shared" si="16"/>
        <v>40347</v>
      </c>
      <c r="N97" s="23">
        <f t="shared" si="21"/>
        <v>40333</v>
      </c>
      <c r="O97" s="23"/>
      <c r="P97" s="23"/>
      <c r="Q97" s="22">
        <f t="shared" si="13"/>
        <v>9000000000</v>
      </c>
      <c r="R97" s="24">
        <f t="shared" si="17"/>
        <v>0</v>
      </c>
      <c r="S97" s="25">
        <f t="shared" si="18"/>
        <v>9000000000</v>
      </c>
      <c r="T97" s="24">
        <f t="shared" si="19"/>
        <v>9000000</v>
      </c>
      <c r="U97" s="26"/>
      <c r="V97" s="1" t="str">
        <f t="shared" si="14"/>
        <v>Kho b¹c Nhµ n­íc- Bé Tµi chÝnh</v>
      </c>
      <c r="W97" s="1">
        <v>1</v>
      </c>
    </row>
    <row r="98" spans="1:23" ht="18.75" customHeight="1">
      <c r="A98" s="1">
        <v>1</v>
      </c>
      <c r="B98" s="16">
        <f t="shared" si="20"/>
        <v>94</v>
      </c>
      <c r="C98" s="89" t="s">
        <v>120</v>
      </c>
      <c r="D98" s="89" t="str">
        <f t="shared" si="15"/>
        <v>VNTB09120114</v>
      </c>
      <c r="E98" s="16" t="s">
        <v>24</v>
      </c>
      <c r="F98" s="90" t="s">
        <v>80</v>
      </c>
      <c r="G98" s="95">
        <v>1000000</v>
      </c>
      <c r="H98" s="22">
        <f t="shared" si="11"/>
        <v>100000000000</v>
      </c>
      <c r="I98" s="96">
        <v>9</v>
      </c>
      <c r="J98" s="97">
        <v>40011</v>
      </c>
      <c r="K98" s="97">
        <f t="shared" si="12"/>
        <v>40002</v>
      </c>
      <c r="L98" s="98">
        <v>41098</v>
      </c>
      <c r="M98" s="23">
        <f t="shared" si="16"/>
        <v>40367</v>
      </c>
      <c r="N98" s="23">
        <f t="shared" si="21"/>
        <v>40353</v>
      </c>
      <c r="O98" s="23"/>
      <c r="P98" s="23"/>
      <c r="Q98" s="22">
        <f t="shared" si="13"/>
        <v>9000000000</v>
      </c>
      <c r="R98" s="24">
        <f t="shared" si="17"/>
        <v>0</v>
      </c>
      <c r="S98" s="25">
        <f t="shared" si="18"/>
        <v>9000000000</v>
      </c>
      <c r="T98" s="24">
        <f t="shared" si="19"/>
        <v>9000000</v>
      </c>
      <c r="U98" s="26"/>
      <c r="V98" s="1" t="str">
        <f t="shared" si="14"/>
        <v>Kho b¹c Nhµ n­íc- Bé Tµi chÝnh</v>
      </c>
      <c r="W98" s="1">
        <v>1</v>
      </c>
    </row>
    <row r="99" spans="1:23" ht="18.75" customHeight="1">
      <c r="A99" s="1">
        <v>1</v>
      </c>
      <c r="B99" s="16">
        <f t="shared" si="20"/>
        <v>95</v>
      </c>
      <c r="C99" s="89" t="s">
        <v>121</v>
      </c>
      <c r="D99" s="89" t="s">
        <v>122</v>
      </c>
      <c r="E99" s="16" t="s">
        <v>24</v>
      </c>
      <c r="F99" s="90" t="s">
        <v>80</v>
      </c>
      <c r="G99" s="95">
        <v>1000000</v>
      </c>
      <c r="H99" s="22">
        <f t="shared" si="11"/>
        <v>100000000000</v>
      </c>
      <c r="I99" s="96">
        <v>9.2</v>
      </c>
      <c r="J99" s="97">
        <v>40025</v>
      </c>
      <c r="K99" s="97">
        <f t="shared" si="12"/>
        <v>40017</v>
      </c>
      <c r="L99" s="98">
        <v>41113</v>
      </c>
      <c r="M99" s="23">
        <f t="shared" si="16"/>
        <v>40382</v>
      </c>
      <c r="N99" s="23">
        <f t="shared" si="21"/>
        <v>40368</v>
      </c>
      <c r="O99" s="23"/>
      <c r="P99" s="23"/>
      <c r="Q99" s="22">
        <f t="shared" si="13"/>
        <v>9200000000</v>
      </c>
      <c r="R99" s="24">
        <f t="shared" si="17"/>
        <v>0</v>
      </c>
      <c r="S99" s="25">
        <f t="shared" si="18"/>
        <v>9200000000</v>
      </c>
      <c r="T99" s="24">
        <f t="shared" si="19"/>
        <v>9200000</v>
      </c>
      <c r="U99" s="26"/>
      <c r="V99" s="1" t="str">
        <f t="shared" si="14"/>
        <v>Kho b¹c Nhµ n­íc- Bé Tµi chÝnh</v>
      </c>
      <c r="W99" s="1">
        <v>1</v>
      </c>
    </row>
    <row r="100" spans="1:23" ht="18.75" customHeight="1">
      <c r="A100" s="1">
        <v>1</v>
      </c>
      <c r="B100" s="16">
        <f t="shared" si="20"/>
        <v>96</v>
      </c>
      <c r="C100" s="89" t="s">
        <v>123</v>
      </c>
      <c r="D100" s="89" t="str">
        <f t="shared" si="15"/>
        <v>VNTB09140039</v>
      </c>
      <c r="E100" s="16" t="s">
        <v>24</v>
      </c>
      <c r="F100" s="90" t="s">
        <v>25</v>
      </c>
      <c r="G100" s="95">
        <v>1500000</v>
      </c>
      <c r="H100" s="22">
        <f t="shared" si="11"/>
        <v>150000000000</v>
      </c>
      <c r="I100" s="96">
        <v>8.15</v>
      </c>
      <c r="J100" s="97">
        <v>39854</v>
      </c>
      <c r="K100" s="97">
        <f t="shared" si="12"/>
        <v>39827</v>
      </c>
      <c r="L100" s="98">
        <v>41653</v>
      </c>
      <c r="M100" s="23">
        <f t="shared" si="16"/>
        <v>40192</v>
      </c>
      <c r="N100" s="23">
        <f t="shared" si="21"/>
        <v>40178</v>
      </c>
      <c r="O100" s="23"/>
      <c r="P100" s="23"/>
      <c r="Q100" s="22">
        <f t="shared" si="13"/>
        <v>12225000000</v>
      </c>
      <c r="R100" s="24">
        <f t="shared" si="17"/>
        <v>0</v>
      </c>
      <c r="S100" s="25">
        <f t="shared" si="18"/>
        <v>12225000000</v>
      </c>
      <c r="T100" s="24">
        <f t="shared" si="19"/>
        <v>12225000</v>
      </c>
      <c r="U100" s="26"/>
      <c r="V100" s="1" t="str">
        <f t="shared" si="14"/>
        <v>Kho b¹c Nhµ n­íc- Bé Tµi chÝnh</v>
      </c>
      <c r="W100" s="1">
        <v>1</v>
      </c>
    </row>
    <row r="101" spans="1:23" ht="18.75" customHeight="1">
      <c r="A101" s="1">
        <v>1</v>
      </c>
      <c r="B101" s="16">
        <f t="shared" si="20"/>
        <v>97</v>
      </c>
      <c r="C101" s="89" t="s">
        <v>124</v>
      </c>
      <c r="D101" s="89" t="str">
        <f t="shared" si="15"/>
        <v>VNCPD0710436</v>
      </c>
      <c r="E101" s="16" t="s">
        <v>125</v>
      </c>
      <c r="F101" s="90" t="s">
        <v>80</v>
      </c>
      <c r="G101" s="95">
        <v>2500000</v>
      </c>
      <c r="H101" s="22">
        <f t="shared" si="11"/>
        <v>250000000000</v>
      </c>
      <c r="I101" s="96">
        <v>8.2</v>
      </c>
      <c r="J101" s="97">
        <v>39434</v>
      </c>
      <c r="K101" s="97">
        <f>+DATE(YEAR(L101)-F101,MONTH(L101),DAY(L101))</f>
        <v>39428</v>
      </c>
      <c r="L101" s="98">
        <v>40524</v>
      </c>
      <c r="M101" s="23">
        <f>+DATE(2010,MONTH(L101),DAY(L101))</f>
        <v>40524</v>
      </c>
      <c r="N101" s="23">
        <f t="shared" si="21"/>
        <v>40510</v>
      </c>
      <c r="O101" s="23"/>
      <c r="P101" s="23"/>
      <c r="Q101" s="22">
        <f t="shared" si="13"/>
        <v>20500000000</v>
      </c>
      <c r="R101" s="24">
        <f>+IF(L101=M101,H101,0)</f>
        <v>250000000000</v>
      </c>
      <c r="S101" s="25">
        <f t="shared" si="18"/>
        <v>270500000000</v>
      </c>
      <c r="T101" s="24">
        <f t="shared" si="19"/>
        <v>270500000</v>
      </c>
      <c r="U101" s="26"/>
      <c r="V101" s="1" t="str">
        <f t="shared" si="14"/>
        <v>Kho b¹c Nhµ n­íc- Bé Tµi chÝnh</v>
      </c>
      <c r="W101" s="1">
        <v>1</v>
      </c>
    </row>
    <row r="102" spans="1:23" ht="18.75" customHeight="1">
      <c r="A102" s="1">
        <v>1</v>
      </c>
      <c r="B102" s="16">
        <f t="shared" si="20"/>
        <v>98</v>
      </c>
      <c r="C102" s="89" t="s">
        <v>126</v>
      </c>
      <c r="D102" s="89" t="str">
        <f t="shared" si="15"/>
        <v>VNCPD0710444</v>
      </c>
      <c r="E102" s="16" t="s">
        <v>125</v>
      </c>
      <c r="F102" s="90" t="s">
        <v>80</v>
      </c>
      <c r="G102" s="95">
        <v>3000000</v>
      </c>
      <c r="H102" s="22">
        <f t="shared" si="11"/>
        <v>300000000000</v>
      </c>
      <c r="I102" s="96">
        <v>8.2</v>
      </c>
      <c r="J102" s="97">
        <v>39442</v>
      </c>
      <c r="K102" s="97">
        <f aca="true" t="shared" si="22" ref="K102:K165">+DATE(YEAR(L102)-F102,MONTH(L102),DAY(L102))</f>
        <v>39434</v>
      </c>
      <c r="L102" s="98">
        <v>40530</v>
      </c>
      <c r="M102" s="23">
        <f t="shared" si="16"/>
        <v>40530</v>
      </c>
      <c r="N102" s="23">
        <f t="shared" si="21"/>
        <v>40516</v>
      </c>
      <c r="O102" s="23"/>
      <c r="P102" s="23"/>
      <c r="Q102" s="22">
        <f t="shared" si="13"/>
        <v>24599999999.999996</v>
      </c>
      <c r="R102" s="24">
        <f t="shared" si="17"/>
        <v>300000000000</v>
      </c>
      <c r="S102" s="25">
        <f t="shared" si="18"/>
        <v>324600000000</v>
      </c>
      <c r="T102" s="24">
        <f t="shared" si="19"/>
        <v>324600000</v>
      </c>
      <c r="U102" s="26"/>
      <c r="V102" s="1" t="str">
        <f t="shared" si="14"/>
        <v>Kho b¹c Nhµ n­íc- Bé Tµi chÝnh</v>
      </c>
      <c r="W102" s="1">
        <v>1</v>
      </c>
    </row>
    <row r="103" spans="1:23" ht="18.75" customHeight="1">
      <c r="A103" s="1">
        <v>1</v>
      </c>
      <c r="B103" s="16">
        <f t="shared" si="20"/>
        <v>99</v>
      </c>
      <c r="C103" s="89" t="s">
        <v>127</v>
      </c>
      <c r="D103" s="89" t="str">
        <f t="shared" si="15"/>
        <v>VNCPD0710469</v>
      </c>
      <c r="E103" s="16" t="s">
        <v>125</v>
      </c>
      <c r="F103" s="90" t="s">
        <v>80</v>
      </c>
      <c r="G103" s="95">
        <v>3000000</v>
      </c>
      <c r="H103" s="22">
        <f t="shared" si="11"/>
        <v>300000000000</v>
      </c>
      <c r="I103" s="96">
        <v>8.15</v>
      </c>
      <c r="J103" s="97">
        <v>39450</v>
      </c>
      <c r="K103" s="97">
        <f t="shared" si="22"/>
        <v>39442</v>
      </c>
      <c r="L103" s="98">
        <v>40538</v>
      </c>
      <c r="M103" s="23">
        <f t="shared" si="16"/>
        <v>40538</v>
      </c>
      <c r="N103" s="23">
        <f t="shared" si="21"/>
        <v>40524</v>
      </c>
      <c r="O103" s="23"/>
      <c r="P103" s="23"/>
      <c r="Q103" s="22">
        <f t="shared" si="13"/>
        <v>24450000000</v>
      </c>
      <c r="R103" s="24">
        <f t="shared" si="17"/>
        <v>300000000000</v>
      </c>
      <c r="S103" s="25">
        <f t="shared" si="18"/>
        <v>324450000000</v>
      </c>
      <c r="T103" s="24">
        <f t="shared" si="19"/>
        <v>324450000</v>
      </c>
      <c r="U103" s="26"/>
      <c r="V103" s="1" t="str">
        <f t="shared" si="14"/>
        <v>Kho b¹c Nhµ n­íc- Bé Tµi chÝnh</v>
      </c>
      <c r="W103" s="1">
        <v>1</v>
      </c>
    </row>
    <row r="104" spans="1:23" ht="18.75" customHeight="1">
      <c r="A104" s="1">
        <v>1</v>
      </c>
      <c r="B104" s="16">
        <f t="shared" si="20"/>
        <v>100</v>
      </c>
      <c r="C104" s="89" t="s">
        <v>128</v>
      </c>
      <c r="D104" s="89" t="str">
        <f t="shared" si="15"/>
        <v>VNCPD0712267</v>
      </c>
      <c r="E104" s="16" t="s">
        <v>125</v>
      </c>
      <c r="F104" s="90" t="s">
        <v>25</v>
      </c>
      <c r="G104" s="95">
        <v>6000000</v>
      </c>
      <c r="H104" s="22">
        <f t="shared" si="11"/>
        <v>600000000000</v>
      </c>
      <c r="I104" s="96">
        <v>7.4</v>
      </c>
      <c r="J104" s="97">
        <v>39296</v>
      </c>
      <c r="K104" s="97">
        <f t="shared" si="22"/>
        <v>39287</v>
      </c>
      <c r="L104" s="98">
        <v>41114</v>
      </c>
      <c r="M104" s="23">
        <f t="shared" si="16"/>
        <v>40383</v>
      </c>
      <c r="N104" s="23">
        <f t="shared" si="21"/>
        <v>40369</v>
      </c>
      <c r="O104" s="23"/>
      <c r="P104" s="23"/>
      <c r="Q104" s="22">
        <f t="shared" si="13"/>
        <v>44400000000</v>
      </c>
      <c r="R104" s="24">
        <f t="shared" si="17"/>
        <v>0</v>
      </c>
      <c r="S104" s="25">
        <f t="shared" si="18"/>
        <v>44400000000</v>
      </c>
      <c r="T104" s="24">
        <f t="shared" si="19"/>
        <v>44400000</v>
      </c>
      <c r="U104" s="26"/>
      <c r="V104" s="1" t="str">
        <f t="shared" si="14"/>
        <v>Kho b¹c Nhµ n­íc- Bé Tµi chÝnh</v>
      </c>
      <c r="W104" s="1">
        <v>1</v>
      </c>
    </row>
    <row r="105" spans="1:23" ht="18.75" customHeight="1">
      <c r="A105" s="1">
        <v>1</v>
      </c>
      <c r="B105" s="16">
        <f t="shared" si="20"/>
        <v>101</v>
      </c>
      <c r="C105" s="89" t="s">
        <v>128</v>
      </c>
      <c r="D105" s="89" t="str">
        <f t="shared" si="15"/>
        <v>VNCPD0712267</v>
      </c>
      <c r="E105" s="16" t="s">
        <v>125</v>
      </c>
      <c r="F105" s="90" t="s">
        <v>25</v>
      </c>
      <c r="G105" s="95">
        <v>6700000</v>
      </c>
      <c r="H105" s="22">
        <f t="shared" si="11"/>
        <v>670000000000</v>
      </c>
      <c r="I105" s="96">
        <v>7.4</v>
      </c>
      <c r="J105" s="97">
        <v>39323</v>
      </c>
      <c r="K105" s="97">
        <f t="shared" si="22"/>
        <v>39287</v>
      </c>
      <c r="L105" s="98">
        <v>41114</v>
      </c>
      <c r="M105" s="23">
        <f t="shared" si="16"/>
        <v>40383</v>
      </c>
      <c r="N105" s="23">
        <f t="shared" si="21"/>
        <v>40369</v>
      </c>
      <c r="O105" s="23"/>
      <c r="P105" s="23"/>
      <c r="Q105" s="22">
        <f t="shared" si="13"/>
        <v>49580000000</v>
      </c>
      <c r="R105" s="24">
        <f t="shared" si="17"/>
        <v>0</v>
      </c>
      <c r="S105" s="25">
        <f t="shared" si="18"/>
        <v>49580000000</v>
      </c>
      <c r="T105" s="24">
        <f t="shared" si="19"/>
        <v>49580000</v>
      </c>
      <c r="U105" s="26"/>
      <c r="V105" s="1" t="str">
        <f t="shared" si="14"/>
        <v>Kho b¹c Nhµ n­íc- Bé Tµi chÝnh</v>
      </c>
      <c r="W105" s="1">
        <v>1</v>
      </c>
    </row>
    <row r="106" spans="1:23" ht="18.75" customHeight="1">
      <c r="A106" s="1">
        <v>1</v>
      </c>
      <c r="B106" s="16">
        <f t="shared" si="20"/>
        <v>102</v>
      </c>
      <c r="C106" s="89" t="s">
        <v>128</v>
      </c>
      <c r="D106" s="89" t="str">
        <f t="shared" si="15"/>
        <v>VNCPD0712267</v>
      </c>
      <c r="E106" s="16" t="s">
        <v>125</v>
      </c>
      <c r="F106" s="90" t="s">
        <v>25</v>
      </c>
      <c r="G106" s="95">
        <v>3000000</v>
      </c>
      <c r="H106" s="22">
        <f t="shared" si="11"/>
        <v>300000000000</v>
      </c>
      <c r="I106" s="96">
        <v>7.4</v>
      </c>
      <c r="J106" s="97">
        <v>39356</v>
      </c>
      <c r="K106" s="97">
        <f t="shared" si="22"/>
        <v>39287</v>
      </c>
      <c r="L106" s="98">
        <v>41114</v>
      </c>
      <c r="M106" s="23">
        <f t="shared" si="16"/>
        <v>40383</v>
      </c>
      <c r="N106" s="23">
        <f t="shared" si="21"/>
        <v>40369</v>
      </c>
      <c r="O106" s="23"/>
      <c r="P106" s="23"/>
      <c r="Q106" s="22">
        <f t="shared" si="13"/>
        <v>22200000000</v>
      </c>
      <c r="R106" s="24">
        <f t="shared" si="17"/>
        <v>0</v>
      </c>
      <c r="S106" s="25">
        <f t="shared" si="18"/>
        <v>22200000000</v>
      </c>
      <c r="T106" s="24">
        <f t="shared" si="19"/>
        <v>22200000</v>
      </c>
      <c r="U106" s="26"/>
      <c r="V106" s="1" t="str">
        <f t="shared" si="14"/>
        <v>Kho b¹c Nhµ n­íc- Bé Tµi chÝnh</v>
      </c>
      <c r="W106" s="1">
        <v>1</v>
      </c>
    </row>
    <row r="107" spans="1:23" ht="18.75" customHeight="1">
      <c r="A107" s="1">
        <v>1</v>
      </c>
      <c r="B107" s="16">
        <f t="shared" si="20"/>
        <v>103</v>
      </c>
      <c r="C107" s="89" t="s">
        <v>129</v>
      </c>
      <c r="D107" s="89" t="str">
        <f t="shared" si="15"/>
        <v>VNCPD0712275</v>
      </c>
      <c r="E107" s="16" t="s">
        <v>125</v>
      </c>
      <c r="F107" s="90" t="s">
        <v>25</v>
      </c>
      <c r="G107" s="95">
        <v>4000000</v>
      </c>
      <c r="H107" s="22">
        <f t="shared" si="11"/>
        <v>400000000000</v>
      </c>
      <c r="I107" s="96">
        <v>7.4</v>
      </c>
      <c r="J107" s="97">
        <v>39297</v>
      </c>
      <c r="K107" s="97">
        <f t="shared" si="22"/>
        <v>39293</v>
      </c>
      <c r="L107" s="98">
        <v>41120</v>
      </c>
      <c r="M107" s="23">
        <f t="shared" si="16"/>
        <v>40389</v>
      </c>
      <c r="N107" s="23">
        <f t="shared" si="21"/>
        <v>40375</v>
      </c>
      <c r="O107" s="23"/>
      <c r="P107" s="23"/>
      <c r="Q107" s="22">
        <f t="shared" si="13"/>
        <v>29600000000</v>
      </c>
      <c r="R107" s="24">
        <f t="shared" si="17"/>
        <v>0</v>
      </c>
      <c r="S107" s="25">
        <f t="shared" si="18"/>
        <v>29600000000</v>
      </c>
      <c r="T107" s="24">
        <f t="shared" si="19"/>
        <v>29600000</v>
      </c>
      <c r="U107" s="26"/>
      <c r="V107" s="1" t="str">
        <f t="shared" si="14"/>
        <v>Kho b¹c Nhµ n­íc- Bé Tµi chÝnh</v>
      </c>
      <c r="W107" s="1">
        <v>1</v>
      </c>
    </row>
    <row r="108" spans="1:23" ht="18.75" customHeight="1">
      <c r="A108" s="1">
        <v>1</v>
      </c>
      <c r="B108" s="16">
        <f t="shared" si="20"/>
        <v>104</v>
      </c>
      <c r="C108" s="89" t="s">
        <v>130</v>
      </c>
      <c r="D108" s="89" t="str">
        <f t="shared" si="15"/>
        <v>VNCPD0712283</v>
      </c>
      <c r="E108" s="16" t="s">
        <v>125</v>
      </c>
      <c r="F108" s="90" t="s">
        <v>25</v>
      </c>
      <c r="G108" s="95">
        <v>2000000</v>
      </c>
      <c r="H108" s="22">
        <f t="shared" si="11"/>
        <v>200000000000</v>
      </c>
      <c r="I108" s="96">
        <v>7.45</v>
      </c>
      <c r="J108" s="97">
        <v>39318</v>
      </c>
      <c r="K108" s="97">
        <f t="shared" si="22"/>
        <v>39308</v>
      </c>
      <c r="L108" s="98">
        <v>41135</v>
      </c>
      <c r="M108" s="23">
        <f t="shared" si="16"/>
        <v>40404</v>
      </c>
      <c r="N108" s="23">
        <f t="shared" si="21"/>
        <v>40390</v>
      </c>
      <c r="O108" s="23"/>
      <c r="P108" s="23"/>
      <c r="Q108" s="22">
        <f t="shared" si="13"/>
        <v>14900000000</v>
      </c>
      <c r="R108" s="24">
        <f t="shared" si="17"/>
        <v>0</v>
      </c>
      <c r="S108" s="25">
        <f t="shared" si="18"/>
        <v>14900000000</v>
      </c>
      <c r="T108" s="27">
        <f t="shared" si="19"/>
        <v>14900000</v>
      </c>
      <c r="U108" s="26"/>
      <c r="V108" s="1" t="str">
        <f t="shared" si="14"/>
        <v>Kho b¹c Nhµ n­íc- Bé Tµi chÝnh</v>
      </c>
      <c r="W108" s="1">
        <v>1</v>
      </c>
    </row>
    <row r="109" spans="1:23" ht="18.75" customHeight="1">
      <c r="A109" s="1">
        <v>1</v>
      </c>
      <c r="B109" s="16">
        <f t="shared" si="20"/>
        <v>105</v>
      </c>
      <c r="C109" s="89" t="s">
        <v>131</v>
      </c>
      <c r="D109" s="89" t="str">
        <f t="shared" si="15"/>
        <v>VNCPD0712309</v>
      </c>
      <c r="E109" s="16" t="s">
        <v>125</v>
      </c>
      <c r="F109" s="90" t="s">
        <v>25</v>
      </c>
      <c r="G109" s="95">
        <v>1000000</v>
      </c>
      <c r="H109" s="22">
        <f t="shared" si="11"/>
        <v>100000000000</v>
      </c>
      <c r="I109" s="96">
        <v>7.8</v>
      </c>
      <c r="J109" s="97">
        <v>39343</v>
      </c>
      <c r="K109" s="97">
        <f t="shared" si="22"/>
        <v>39332</v>
      </c>
      <c r="L109" s="98">
        <v>41159</v>
      </c>
      <c r="M109" s="23">
        <f t="shared" si="16"/>
        <v>40428</v>
      </c>
      <c r="N109" s="23">
        <f t="shared" si="21"/>
        <v>40414</v>
      </c>
      <c r="O109" s="23"/>
      <c r="P109" s="23"/>
      <c r="Q109" s="22">
        <f t="shared" si="13"/>
        <v>7800000000</v>
      </c>
      <c r="R109" s="24">
        <f t="shared" si="17"/>
        <v>0</v>
      </c>
      <c r="S109" s="25">
        <f t="shared" si="18"/>
        <v>7800000000</v>
      </c>
      <c r="T109" s="24">
        <f t="shared" si="19"/>
        <v>7800000</v>
      </c>
      <c r="U109" s="26"/>
      <c r="V109" s="1" t="str">
        <f t="shared" si="14"/>
        <v>Kho b¹c Nhµ n­íc- Bé Tµi chÝnh</v>
      </c>
      <c r="W109" s="1">
        <v>1</v>
      </c>
    </row>
    <row r="110" spans="1:22" ht="18.75" customHeight="1">
      <c r="A110" s="1">
        <v>5</v>
      </c>
      <c r="B110" s="16">
        <f t="shared" si="20"/>
        <v>106</v>
      </c>
      <c r="C110" s="89" t="s">
        <v>132</v>
      </c>
      <c r="D110" s="89" t="str">
        <f t="shared" si="15"/>
        <v>VNCPD0712333</v>
      </c>
      <c r="E110" s="16" t="s">
        <v>125</v>
      </c>
      <c r="F110" s="90" t="s">
        <v>25</v>
      </c>
      <c r="G110" s="95">
        <v>5000000</v>
      </c>
      <c r="H110" s="22">
        <f t="shared" si="11"/>
        <v>500000000000</v>
      </c>
      <c r="I110" s="96">
        <v>7.9</v>
      </c>
      <c r="J110" s="97">
        <v>39378</v>
      </c>
      <c r="K110" s="97">
        <f t="shared" si="22"/>
        <v>39371</v>
      </c>
      <c r="L110" s="98">
        <v>41198</v>
      </c>
      <c r="M110" s="23">
        <f t="shared" si="16"/>
        <v>40467</v>
      </c>
      <c r="N110" s="23">
        <f t="shared" si="21"/>
        <v>40453</v>
      </c>
      <c r="O110" s="23"/>
      <c r="P110" s="23"/>
      <c r="Q110" s="22">
        <f t="shared" si="13"/>
        <v>39500000000</v>
      </c>
      <c r="R110" s="24">
        <f t="shared" si="17"/>
        <v>0</v>
      </c>
      <c r="S110" s="25">
        <f t="shared" si="18"/>
        <v>39500000000</v>
      </c>
      <c r="T110" s="24">
        <f t="shared" si="19"/>
        <v>39500000</v>
      </c>
      <c r="U110" s="26"/>
      <c r="V110" s="1" t="str">
        <f t="shared" si="14"/>
        <v>Kho b¹c Nhµ n­íc- Bé Tµi chÝnh</v>
      </c>
    </row>
    <row r="111" spans="1:22" ht="18.75" customHeight="1">
      <c r="A111" s="1">
        <v>5</v>
      </c>
      <c r="B111" s="16">
        <f t="shared" si="20"/>
        <v>107</v>
      </c>
      <c r="C111" s="89" t="s">
        <v>133</v>
      </c>
      <c r="D111" s="89" t="str">
        <f t="shared" si="15"/>
        <v>VNCPD0712358</v>
      </c>
      <c r="E111" s="16" t="s">
        <v>125</v>
      </c>
      <c r="F111" s="90" t="s">
        <v>25</v>
      </c>
      <c r="G111" s="95">
        <v>7000000</v>
      </c>
      <c r="H111" s="22">
        <f t="shared" si="11"/>
        <v>700000000000</v>
      </c>
      <c r="I111" s="96">
        <v>7.86</v>
      </c>
      <c r="J111" s="97">
        <v>39386</v>
      </c>
      <c r="K111" s="97">
        <f t="shared" si="22"/>
        <v>39378</v>
      </c>
      <c r="L111" s="98">
        <v>41205</v>
      </c>
      <c r="M111" s="23">
        <f t="shared" si="16"/>
        <v>40474</v>
      </c>
      <c r="N111" s="23">
        <f t="shared" si="21"/>
        <v>40460</v>
      </c>
      <c r="O111" s="23"/>
      <c r="P111" s="23"/>
      <c r="Q111" s="22">
        <f t="shared" si="13"/>
        <v>55020000000</v>
      </c>
      <c r="R111" s="24">
        <f t="shared" si="17"/>
        <v>0</v>
      </c>
      <c r="S111" s="25">
        <f t="shared" si="18"/>
        <v>55020000000</v>
      </c>
      <c r="T111" s="24">
        <f t="shared" si="19"/>
        <v>55020000</v>
      </c>
      <c r="U111" s="26"/>
      <c r="V111" s="1" t="str">
        <f t="shared" si="14"/>
        <v>Kho b¹c Nhµ n­íc- Bé Tµi chÝnh</v>
      </c>
    </row>
    <row r="112" spans="1:22" ht="18.75" customHeight="1">
      <c r="A112" s="1">
        <v>5</v>
      </c>
      <c r="B112" s="16">
        <f t="shared" si="20"/>
        <v>108</v>
      </c>
      <c r="C112" s="89" t="s">
        <v>134</v>
      </c>
      <c r="D112" s="89" t="str">
        <f t="shared" si="15"/>
        <v>VNCPD0712366</v>
      </c>
      <c r="E112" s="16" t="s">
        <v>125</v>
      </c>
      <c r="F112" s="90" t="s">
        <v>25</v>
      </c>
      <c r="G112" s="95">
        <v>8000000</v>
      </c>
      <c r="H112" s="22">
        <f t="shared" si="11"/>
        <v>800000000000</v>
      </c>
      <c r="I112" s="96">
        <v>7.87</v>
      </c>
      <c r="J112" s="97">
        <v>39398</v>
      </c>
      <c r="K112" s="97">
        <f t="shared" si="22"/>
        <v>39386</v>
      </c>
      <c r="L112" s="98">
        <v>41213</v>
      </c>
      <c r="M112" s="23">
        <f t="shared" si="16"/>
        <v>40482</v>
      </c>
      <c r="N112" s="23">
        <f t="shared" si="21"/>
        <v>40468</v>
      </c>
      <c r="O112" s="23"/>
      <c r="P112" s="23"/>
      <c r="Q112" s="22">
        <f t="shared" si="13"/>
        <v>62960000000</v>
      </c>
      <c r="R112" s="24">
        <f t="shared" si="17"/>
        <v>0</v>
      </c>
      <c r="S112" s="25">
        <f t="shared" si="18"/>
        <v>62960000000</v>
      </c>
      <c r="T112" s="24">
        <f t="shared" si="19"/>
        <v>62960000</v>
      </c>
      <c r="U112" s="26"/>
      <c r="V112" s="1" t="str">
        <f t="shared" si="14"/>
        <v>Kho b¹c Nhµ n­íc- Bé Tµi chÝnh</v>
      </c>
    </row>
    <row r="113" spans="1:23" ht="18.75" customHeight="1">
      <c r="A113" s="1">
        <v>1</v>
      </c>
      <c r="B113" s="16">
        <f t="shared" si="20"/>
        <v>109</v>
      </c>
      <c r="C113" s="89" t="s">
        <v>135</v>
      </c>
      <c r="D113" s="89" t="str">
        <f t="shared" si="15"/>
        <v>VNCPD0712382</v>
      </c>
      <c r="E113" s="16" t="s">
        <v>125</v>
      </c>
      <c r="F113" s="90" t="s">
        <v>25</v>
      </c>
      <c r="G113" s="95">
        <v>12000000</v>
      </c>
      <c r="H113" s="22">
        <f t="shared" si="11"/>
        <v>1200000000000</v>
      </c>
      <c r="I113" s="96">
        <v>8.3</v>
      </c>
      <c r="J113" s="97">
        <v>39407</v>
      </c>
      <c r="K113" s="97">
        <f t="shared" si="22"/>
        <v>39400</v>
      </c>
      <c r="L113" s="98">
        <v>41227</v>
      </c>
      <c r="M113" s="23">
        <f t="shared" si="16"/>
        <v>40496</v>
      </c>
      <c r="N113" s="23">
        <f t="shared" si="21"/>
        <v>40482</v>
      </c>
      <c r="O113" s="23"/>
      <c r="P113" s="23"/>
      <c r="Q113" s="22">
        <f t="shared" si="13"/>
        <v>99600000000.00002</v>
      </c>
      <c r="R113" s="24">
        <f t="shared" si="17"/>
        <v>0</v>
      </c>
      <c r="S113" s="25">
        <f t="shared" si="18"/>
        <v>99600000000.00002</v>
      </c>
      <c r="T113" s="24">
        <f t="shared" si="19"/>
        <v>99600000.00000001</v>
      </c>
      <c r="U113" s="26"/>
      <c r="V113" s="1" t="str">
        <f t="shared" si="14"/>
        <v>Kho b¹c Nhµ n­íc- Bé Tµi chÝnh</v>
      </c>
      <c r="W113" s="1">
        <v>1</v>
      </c>
    </row>
    <row r="114" spans="1:23" ht="18.75" customHeight="1">
      <c r="A114" s="1">
        <v>1</v>
      </c>
      <c r="B114" s="16">
        <f t="shared" si="20"/>
        <v>110</v>
      </c>
      <c r="C114" s="89" t="s">
        <v>136</v>
      </c>
      <c r="D114" s="89" t="str">
        <f t="shared" si="15"/>
        <v>VNCPD0712408</v>
      </c>
      <c r="E114" s="16" t="s">
        <v>125</v>
      </c>
      <c r="F114" s="90" t="s">
        <v>25</v>
      </c>
      <c r="G114" s="95">
        <v>1000000</v>
      </c>
      <c r="H114" s="22">
        <f t="shared" si="11"/>
        <v>100000000000</v>
      </c>
      <c r="I114" s="96">
        <v>8.3</v>
      </c>
      <c r="J114" s="97">
        <v>39416</v>
      </c>
      <c r="K114" s="97">
        <f t="shared" si="22"/>
        <v>39406</v>
      </c>
      <c r="L114" s="98">
        <v>41233</v>
      </c>
      <c r="M114" s="23">
        <f t="shared" si="16"/>
        <v>40502</v>
      </c>
      <c r="N114" s="23">
        <f t="shared" si="21"/>
        <v>40488</v>
      </c>
      <c r="O114" s="23"/>
      <c r="P114" s="23"/>
      <c r="Q114" s="22">
        <f t="shared" si="13"/>
        <v>8300000000.000001</v>
      </c>
      <c r="R114" s="24">
        <f t="shared" si="17"/>
        <v>0</v>
      </c>
      <c r="S114" s="25">
        <f t="shared" si="18"/>
        <v>8300000000.000001</v>
      </c>
      <c r="T114" s="24">
        <f t="shared" si="19"/>
        <v>8300000.000000001</v>
      </c>
      <c r="U114" s="26"/>
      <c r="V114" s="1" t="str">
        <f t="shared" si="14"/>
        <v>Kho b¹c Nhµ n­íc- Bé Tµi chÝnh</v>
      </c>
      <c r="W114" s="1">
        <v>1</v>
      </c>
    </row>
    <row r="115" spans="1:23" ht="18.75" customHeight="1">
      <c r="A115" s="1">
        <v>1</v>
      </c>
      <c r="B115" s="16">
        <f t="shared" si="20"/>
        <v>111</v>
      </c>
      <c r="C115" s="89" t="s">
        <v>137</v>
      </c>
      <c r="D115" s="89" t="str">
        <f t="shared" si="15"/>
        <v>VNCPD0712416</v>
      </c>
      <c r="E115" s="16" t="s">
        <v>125</v>
      </c>
      <c r="F115" s="90" t="s">
        <v>25</v>
      </c>
      <c r="G115" s="95">
        <v>1000000</v>
      </c>
      <c r="H115" s="22">
        <f t="shared" si="11"/>
        <v>100000000000</v>
      </c>
      <c r="I115" s="96">
        <v>8.5</v>
      </c>
      <c r="J115" s="97">
        <v>39429</v>
      </c>
      <c r="K115" s="97">
        <f t="shared" si="22"/>
        <v>39414</v>
      </c>
      <c r="L115" s="98">
        <v>41241</v>
      </c>
      <c r="M115" s="23">
        <f t="shared" si="16"/>
        <v>40510</v>
      </c>
      <c r="N115" s="23">
        <f t="shared" si="21"/>
        <v>40496</v>
      </c>
      <c r="O115" s="23"/>
      <c r="P115" s="23"/>
      <c r="Q115" s="22">
        <f t="shared" si="13"/>
        <v>8500000000</v>
      </c>
      <c r="R115" s="24">
        <f t="shared" si="17"/>
        <v>0</v>
      </c>
      <c r="S115" s="25">
        <f t="shared" si="18"/>
        <v>8500000000</v>
      </c>
      <c r="T115" s="24">
        <f t="shared" si="19"/>
        <v>8500000</v>
      </c>
      <c r="U115" s="26"/>
      <c r="V115" s="1" t="str">
        <f t="shared" si="14"/>
        <v>Kho b¹c Nhµ n­íc- Bé Tµi chÝnh</v>
      </c>
      <c r="W115" s="1">
        <v>1</v>
      </c>
    </row>
    <row r="116" spans="1:23" ht="18.75" customHeight="1">
      <c r="A116" s="1">
        <v>1</v>
      </c>
      <c r="B116" s="16">
        <f t="shared" si="20"/>
        <v>112</v>
      </c>
      <c r="C116" s="89" t="s">
        <v>138</v>
      </c>
      <c r="D116" s="89" t="str">
        <f t="shared" si="15"/>
        <v>VNCPD0712432</v>
      </c>
      <c r="E116" s="16" t="s">
        <v>125</v>
      </c>
      <c r="F116" s="90" t="s">
        <v>25</v>
      </c>
      <c r="G116" s="95">
        <v>7000000</v>
      </c>
      <c r="H116" s="22">
        <f t="shared" si="11"/>
        <v>700000000000</v>
      </c>
      <c r="I116" s="96">
        <v>8.7</v>
      </c>
      <c r="J116" s="97">
        <v>39434</v>
      </c>
      <c r="K116" s="97">
        <f t="shared" si="22"/>
        <v>39428</v>
      </c>
      <c r="L116" s="98">
        <v>41255</v>
      </c>
      <c r="M116" s="23">
        <f t="shared" si="16"/>
        <v>40524</v>
      </c>
      <c r="N116" s="23">
        <f t="shared" si="21"/>
        <v>40510</v>
      </c>
      <c r="O116" s="23"/>
      <c r="P116" s="23"/>
      <c r="Q116" s="22">
        <f t="shared" si="13"/>
        <v>60899999999.99999</v>
      </c>
      <c r="R116" s="24">
        <f t="shared" si="17"/>
        <v>0</v>
      </c>
      <c r="S116" s="25">
        <f t="shared" si="18"/>
        <v>60899999999.99999</v>
      </c>
      <c r="T116" s="24">
        <f t="shared" si="19"/>
        <v>60899999.99999999</v>
      </c>
      <c r="U116" s="26"/>
      <c r="V116" s="1" t="str">
        <f t="shared" si="14"/>
        <v>Kho b¹c Nhµ n­íc- Bé Tµi chÝnh</v>
      </c>
      <c r="W116" s="1">
        <v>1</v>
      </c>
    </row>
    <row r="117" spans="1:23" ht="18.75" customHeight="1">
      <c r="A117" s="1">
        <v>1</v>
      </c>
      <c r="B117" s="16">
        <f t="shared" si="20"/>
        <v>113</v>
      </c>
      <c r="C117" s="89" t="s">
        <v>139</v>
      </c>
      <c r="D117" s="89" t="str">
        <f t="shared" si="15"/>
        <v>VNCPD0712440</v>
      </c>
      <c r="E117" s="16" t="s">
        <v>125</v>
      </c>
      <c r="F117" s="90" t="s">
        <v>25</v>
      </c>
      <c r="G117" s="95">
        <v>7000000</v>
      </c>
      <c r="H117" s="22">
        <f t="shared" si="11"/>
        <v>700000000000</v>
      </c>
      <c r="I117" s="96">
        <v>8.68</v>
      </c>
      <c r="J117" s="97">
        <v>39442</v>
      </c>
      <c r="K117" s="97">
        <f t="shared" si="22"/>
        <v>39434</v>
      </c>
      <c r="L117" s="98">
        <v>41261</v>
      </c>
      <c r="M117" s="23">
        <f t="shared" si="16"/>
        <v>40530</v>
      </c>
      <c r="N117" s="23">
        <f t="shared" si="21"/>
        <v>40516</v>
      </c>
      <c r="O117" s="23"/>
      <c r="P117" s="23"/>
      <c r="Q117" s="22">
        <f t="shared" si="13"/>
        <v>60760000000</v>
      </c>
      <c r="R117" s="24">
        <f t="shared" si="17"/>
        <v>0</v>
      </c>
      <c r="S117" s="25">
        <f t="shared" si="18"/>
        <v>60760000000</v>
      </c>
      <c r="T117" s="24">
        <f t="shared" si="19"/>
        <v>60760000</v>
      </c>
      <c r="U117" s="26"/>
      <c r="V117" s="1" t="str">
        <f t="shared" si="14"/>
        <v>Kho b¹c Nhµ n­íc- Bé Tµi chÝnh</v>
      </c>
      <c r="W117" s="1">
        <v>1</v>
      </c>
    </row>
    <row r="118" spans="1:23" ht="18.75" customHeight="1">
      <c r="A118" s="1">
        <v>1</v>
      </c>
      <c r="B118" s="16">
        <f t="shared" si="20"/>
        <v>114</v>
      </c>
      <c r="C118" s="89" t="s">
        <v>140</v>
      </c>
      <c r="D118" s="89" t="str">
        <f t="shared" si="15"/>
        <v>VNCPD0712465</v>
      </c>
      <c r="E118" s="16" t="s">
        <v>125</v>
      </c>
      <c r="F118" s="90" t="s">
        <v>25</v>
      </c>
      <c r="G118" s="95">
        <v>7000000</v>
      </c>
      <c r="H118" s="22">
        <f t="shared" si="11"/>
        <v>700000000000</v>
      </c>
      <c r="I118" s="96">
        <v>8.65</v>
      </c>
      <c r="J118" s="97">
        <v>39450</v>
      </c>
      <c r="K118" s="97">
        <f t="shared" si="22"/>
        <v>39442</v>
      </c>
      <c r="L118" s="98">
        <v>41269</v>
      </c>
      <c r="M118" s="23">
        <f t="shared" si="16"/>
        <v>40538</v>
      </c>
      <c r="N118" s="23">
        <f t="shared" si="21"/>
        <v>40524</v>
      </c>
      <c r="O118" s="23"/>
      <c r="P118" s="23"/>
      <c r="Q118" s="22">
        <f t="shared" si="13"/>
        <v>60550000000</v>
      </c>
      <c r="R118" s="24">
        <f t="shared" si="17"/>
        <v>0</v>
      </c>
      <c r="S118" s="25">
        <f t="shared" si="18"/>
        <v>60550000000</v>
      </c>
      <c r="T118" s="24">
        <f t="shared" si="19"/>
        <v>60550000</v>
      </c>
      <c r="U118" s="26"/>
      <c r="V118" s="1" t="str">
        <f t="shared" si="14"/>
        <v>Kho b¹c Nhµ n­íc- Bé Tµi chÝnh</v>
      </c>
      <c r="W118" s="1">
        <v>1</v>
      </c>
    </row>
    <row r="119" spans="1:23" ht="18.75" customHeight="1">
      <c r="A119" s="1">
        <v>1</v>
      </c>
      <c r="B119" s="16">
        <f t="shared" si="20"/>
        <v>115</v>
      </c>
      <c r="C119" s="89" t="s">
        <v>141</v>
      </c>
      <c r="D119" s="89" t="str">
        <f t="shared" si="15"/>
        <v>VNTD08100172</v>
      </c>
      <c r="E119" s="16" t="s">
        <v>125</v>
      </c>
      <c r="F119" s="90" t="s">
        <v>89</v>
      </c>
      <c r="G119" s="95">
        <v>7000000</v>
      </c>
      <c r="H119" s="22">
        <f t="shared" si="11"/>
        <v>700000000000</v>
      </c>
      <c r="I119" s="96">
        <v>7.68</v>
      </c>
      <c r="J119" s="97">
        <v>39524</v>
      </c>
      <c r="K119" s="97">
        <f t="shared" si="22"/>
        <v>39510</v>
      </c>
      <c r="L119" s="98">
        <v>40240</v>
      </c>
      <c r="M119" s="23">
        <f t="shared" si="16"/>
        <v>40240</v>
      </c>
      <c r="N119" s="23">
        <f t="shared" si="21"/>
        <v>40226</v>
      </c>
      <c r="O119" s="23"/>
      <c r="P119" s="23"/>
      <c r="Q119" s="22">
        <f t="shared" si="13"/>
        <v>53760000000</v>
      </c>
      <c r="R119" s="24">
        <f t="shared" si="17"/>
        <v>700000000000</v>
      </c>
      <c r="S119" s="25">
        <f t="shared" si="18"/>
        <v>753760000000</v>
      </c>
      <c r="T119" s="24">
        <f t="shared" si="19"/>
        <v>753760000</v>
      </c>
      <c r="U119" s="26"/>
      <c r="V119" s="1" t="str">
        <f t="shared" si="14"/>
        <v>Kho b¹c Nhµ n­íc- Bé Tµi chÝnh</v>
      </c>
      <c r="W119" s="1">
        <v>1</v>
      </c>
    </row>
    <row r="120" spans="1:23" ht="18.75" customHeight="1">
      <c r="A120" s="1">
        <v>1</v>
      </c>
      <c r="B120" s="16">
        <f t="shared" si="20"/>
        <v>116</v>
      </c>
      <c r="C120" s="89" t="s">
        <v>142</v>
      </c>
      <c r="D120" s="89" t="str">
        <f t="shared" si="15"/>
        <v>VNTD08100222</v>
      </c>
      <c r="E120" s="16" t="s">
        <v>125</v>
      </c>
      <c r="F120" s="90" t="s">
        <v>89</v>
      </c>
      <c r="G120" s="95">
        <v>20000</v>
      </c>
      <c r="H120" s="22">
        <f t="shared" si="11"/>
        <v>2000000000</v>
      </c>
      <c r="I120" s="96">
        <v>11</v>
      </c>
      <c r="J120" s="97">
        <v>39646</v>
      </c>
      <c r="K120" s="97">
        <f t="shared" si="22"/>
        <v>39630</v>
      </c>
      <c r="L120" s="98">
        <v>40360</v>
      </c>
      <c r="M120" s="23">
        <f t="shared" si="16"/>
        <v>40360</v>
      </c>
      <c r="N120" s="23">
        <f t="shared" si="21"/>
        <v>40346</v>
      </c>
      <c r="O120" s="23"/>
      <c r="P120" s="23"/>
      <c r="Q120" s="22">
        <f t="shared" si="13"/>
        <v>220000000</v>
      </c>
      <c r="R120" s="24">
        <f t="shared" si="17"/>
        <v>2000000000</v>
      </c>
      <c r="S120" s="25">
        <f t="shared" si="18"/>
        <v>2220000000</v>
      </c>
      <c r="T120" s="24">
        <f t="shared" si="19"/>
        <v>2220000</v>
      </c>
      <c r="U120" s="26"/>
      <c r="V120" s="1" t="str">
        <f t="shared" si="14"/>
        <v>Kho b¹c Nhµ n­íc- Bé Tµi chÝnh</v>
      </c>
      <c r="W120" s="1">
        <v>1</v>
      </c>
    </row>
    <row r="121" spans="1:23" ht="18.75" customHeight="1">
      <c r="A121" s="1">
        <v>1</v>
      </c>
      <c r="B121" s="16">
        <f t="shared" si="20"/>
        <v>117</v>
      </c>
      <c r="C121" s="89" t="s">
        <v>143</v>
      </c>
      <c r="D121" s="89" t="str">
        <f t="shared" si="15"/>
        <v>VNTD08100263</v>
      </c>
      <c r="E121" s="16" t="s">
        <v>125</v>
      </c>
      <c r="F121" s="90" t="s">
        <v>89</v>
      </c>
      <c r="G121" s="95">
        <v>5000000</v>
      </c>
      <c r="H121" s="22">
        <f t="shared" si="11"/>
        <v>500000000000</v>
      </c>
      <c r="I121" s="96">
        <v>17.5</v>
      </c>
      <c r="J121" s="97">
        <v>39678</v>
      </c>
      <c r="K121" s="97">
        <f t="shared" si="22"/>
        <v>39672</v>
      </c>
      <c r="L121" s="98">
        <v>40402</v>
      </c>
      <c r="M121" s="23">
        <f t="shared" si="16"/>
        <v>40402</v>
      </c>
      <c r="N121" s="23">
        <f t="shared" si="21"/>
        <v>40388</v>
      </c>
      <c r="O121" s="23"/>
      <c r="P121" s="23"/>
      <c r="Q121" s="22">
        <f t="shared" si="13"/>
        <v>87500000000</v>
      </c>
      <c r="R121" s="24">
        <f t="shared" si="17"/>
        <v>500000000000</v>
      </c>
      <c r="S121" s="25">
        <f t="shared" si="18"/>
        <v>587500000000</v>
      </c>
      <c r="T121" s="27">
        <f t="shared" si="19"/>
        <v>587500000</v>
      </c>
      <c r="U121" s="26"/>
      <c r="V121" s="1" t="str">
        <f t="shared" si="14"/>
        <v>Kho b¹c Nhµ n­íc- Bé Tµi chÝnh</v>
      </c>
      <c r="W121" s="1">
        <v>1</v>
      </c>
    </row>
    <row r="122" spans="1:23" ht="18.75" customHeight="1">
      <c r="A122" s="1">
        <v>1</v>
      </c>
      <c r="B122" s="16">
        <f t="shared" si="20"/>
        <v>118</v>
      </c>
      <c r="C122" s="89" t="s">
        <v>144</v>
      </c>
      <c r="D122" s="89" t="str">
        <f t="shared" si="15"/>
        <v>VNTD08100347</v>
      </c>
      <c r="E122" s="16" t="s">
        <v>125</v>
      </c>
      <c r="F122" s="90" t="s">
        <v>89</v>
      </c>
      <c r="G122" s="95">
        <v>3400000</v>
      </c>
      <c r="H122" s="22">
        <f t="shared" si="11"/>
        <v>340000000000</v>
      </c>
      <c r="I122" s="96">
        <v>16.5</v>
      </c>
      <c r="J122" s="97">
        <v>39696</v>
      </c>
      <c r="K122" s="97">
        <f t="shared" si="22"/>
        <v>39686</v>
      </c>
      <c r="L122" s="98">
        <v>40416</v>
      </c>
      <c r="M122" s="23">
        <f t="shared" si="16"/>
        <v>40416</v>
      </c>
      <c r="N122" s="23">
        <f t="shared" si="21"/>
        <v>40402</v>
      </c>
      <c r="O122" s="23"/>
      <c r="P122" s="23"/>
      <c r="Q122" s="22">
        <f t="shared" si="13"/>
        <v>56100000000</v>
      </c>
      <c r="R122" s="24">
        <f t="shared" si="17"/>
        <v>340000000000</v>
      </c>
      <c r="S122" s="25">
        <f t="shared" si="18"/>
        <v>396100000000</v>
      </c>
      <c r="T122" s="27">
        <f t="shared" si="19"/>
        <v>396100000</v>
      </c>
      <c r="U122" s="26"/>
      <c r="V122" s="1" t="str">
        <f t="shared" si="14"/>
        <v>Kho b¹c Nhµ n­íc- Bé Tµi chÝnh</v>
      </c>
      <c r="W122" s="1">
        <v>1</v>
      </c>
    </row>
    <row r="123" spans="1:23" ht="18.75" customHeight="1">
      <c r="A123" s="1">
        <v>1</v>
      </c>
      <c r="B123" s="16">
        <f t="shared" si="20"/>
        <v>119</v>
      </c>
      <c r="C123" s="89" t="s">
        <v>145</v>
      </c>
      <c r="D123" s="89" t="str">
        <f t="shared" si="15"/>
        <v>VNTD08100404</v>
      </c>
      <c r="E123" s="16" t="s">
        <v>125</v>
      </c>
      <c r="F123" s="90" t="s">
        <v>89</v>
      </c>
      <c r="G123" s="95">
        <v>2650000</v>
      </c>
      <c r="H123" s="22">
        <f t="shared" si="11"/>
        <v>265000000000</v>
      </c>
      <c r="I123" s="96">
        <v>16</v>
      </c>
      <c r="J123" s="97">
        <v>39709</v>
      </c>
      <c r="K123" s="97">
        <f t="shared" si="22"/>
        <v>39700</v>
      </c>
      <c r="L123" s="98">
        <v>40430</v>
      </c>
      <c r="M123" s="23">
        <f t="shared" si="16"/>
        <v>40430</v>
      </c>
      <c r="N123" s="23">
        <f t="shared" si="21"/>
        <v>40416</v>
      </c>
      <c r="O123" s="23"/>
      <c r="P123" s="23"/>
      <c r="Q123" s="22">
        <f t="shared" si="13"/>
        <v>42400000000</v>
      </c>
      <c r="R123" s="24">
        <f t="shared" si="17"/>
        <v>265000000000</v>
      </c>
      <c r="S123" s="25">
        <f t="shared" si="18"/>
        <v>307400000000</v>
      </c>
      <c r="T123" s="24">
        <f t="shared" si="19"/>
        <v>307400000</v>
      </c>
      <c r="U123" s="26"/>
      <c r="V123" s="1" t="str">
        <f t="shared" si="14"/>
        <v>Kho b¹c Nhµ n­íc- Bé Tµi chÝnh</v>
      </c>
      <c r="W123" s="1">
        <v>1</v>
      </c>
    </row>
    <row r="124" spans="1:23" ht="18.75" customHeight="1">
      <c r="A124" s="1">
        <v>1</v>
      </c>
      <c r="B124" s="16">
        <f t="shared" si="20"/>
        <v>120</v>
      </c>
      <c r="C124" s="89" t="s">
        <v>146</v>
      </c>
      <c r="D124" s="89" t="str">
        <f t="shared" si="15"/>
        <v>VNTD08100743</v>
      </c>
      <c r="E124" s="16" t="s">
        <v>125</v>
      </c>
      <c r="F124" s="90" t="s">
        <v>89</v>
      </c>
      <c r="G124" s="95">
        <v>4500000</v>
      </c>
      <c r="H124" s="22">
        <f t="shared" si="11"/>
        <v>450000000000</v>
      </c>
      <c r="I124" s="96">
        <v>14.5</v>
      </c>
      <c r="J124" s="97">
        <v>39784</v>
      </c>
      <c r="K124" s="97">
        <f t="shared" si="22"/>
        <v>39755</v>
      </c>
      <c r="L124" s="98">
        <v>40485</v>
      </c>
      <c r="M124" s="23">
        <f t="shared" si="16"/>
        <v>40485</v>
      </c>
      <c r="N124" s="23">
        <f t="shared" si="21"/>
        <v>40471</v>
      </c>
      <c r="O124" s="23"/>
      <c r="P124" s="23"/>
      <c r="Q124" s="22">
        <f t="shared" si="13"/>
        <v>65250000000</v>
      </c>
      <c r="R124" s="24">
        <f t="shared" si="17"/>
        <v>450000000000</v>
      </c>
      <c r="S124" s="25">
        <f t="shared" si="18"/>
        <v>515250000000</v>
      </c>
      <c r="T124" s="24">
        <f t="shared" si="19"/>
        <v>515250000</v>
      </c>
      <c r="U124" s="26" t="s">
        <v>147</v>
      </c>
      <c r="V124" s="1" t="str">
        <f t="shared" si="14"/>
        <v>Kho b¹c Nhµ n­íc- Bé Tµi chÝnh</v>
      </c>
      <c r="W124" s="1">
        <v>1</v>
      </c>
    </row>
    <row r="125" spans="1:23" ht="18.75" customHeight="1">
      <c r="A125" s="1">
        <v>1</v>
      </c>
      <c r="B125" s="16">
        <f t="shared" si="20"/>
        <v>121</v>
      </c>
      <c r="C125" s="89" t="s">
        <v>148</v>
      </c>
      <c r="D125" s="89" t="str">
        <f t="shared" si="15"/>
        <v>VNTD08100818</v>
      </c>
      <c r="E125" s="16" t="s">
        <v>125</v>
      </c>
      <c r="F125" s="90" t="s">
        <v>89</v>
      </c>
      <c r="G125" s="95">
        <v>200000</v>
      </c>
      <c r="H125" s="22">
        <f t="shared" si="11"/>
        <v>20000000000</v>
      </c>
      <c r="I125" s="96">
        <v>9.5</v>
      </c>
      <c r="J125" s="97">
        <v>39794</v>
      </c>
      <c r="K125" s="97">
        <f t="shared" si="22"/>
        <v>39783</v>
      </c>
      <c r="L125" s="98">
        <v>40513</v>
      </c>
      <c r="M125" s="23">
        <f t="shared" si="16"/>
        <v>40513</v>
      </c>
      <c r="N125" s="23">
        <f t="shared" si="21"/>
        <v>40499</v>
      </c>
      <c r="O125" s="23"/>
      <c r="P125" s="23"/>
      <c r="Q125" s="22">
        <f t="shared" si="13"/>
        <v>1900000000</v>
      </c>
      <c r="R125" s="24">
        <f t="shared" si="17"/>
        <v>20000000000</v>
      </c>
      <c r="S125" s="25">
        <f t="shared" si="18"/>
        <v>21900000000</v>
      </c>
      <c r="T125" s="24">
        <f t="shared" si="19"/>
        <v>21900000</v>
      </c>
      <c r="U125" s="26"/>
      <c r="V125" s="1" t="str">
        <f t="shared" si="14"/>
        <v>Kho b¹c Nhµ n­íc- Bé Tµi chÝnh</v>
      </c>
      <c r="W125" s="1">
        <v>1</v>
      </c>
    </row>
    <row r="126" spans="1:23" ht="18.75" customHeight="1">
      <c r="A126" s="1">
        <v>1</v>
      </c>
      <c r="B126" s="16">
        <f t="shared" si="20"/>
        <v>122</v>
      </c>
      <c r="C126" s="89" t="s">
        <v>149</v>
      </c>
      <c r="D126" s="89" t="str">
        <f t="shared" si="15"/>
        <v>VNTD08110023</v>
      </c>
      <c r="E126" s="16" t="s">
        <v>125</v>
      </c>
      <c r="F126" s="90" t="s">
        <v>80</v>
      </c>
      <c r="G126" s="95">
        <v>3000000</v>
      </c>
      <c r="H126" s="22">
        <f t="shared" si="11"/>
        <v>300000000000</v>
      </c>
      <c r="I126" s="96">
        <v>7.9</v>
      </c>
      <c r="J126" s="97">
        <v>39469</v>
      </c>
      <c r="K126" s="97">
        <f t="shared" si="22"/>
        <v>39462</v>
      </c>
      <c r="L126" s="98">
        <v>40558</v>
      </c>
      <c r="M126" s="23">
        <f t="shared" si="16"/>
        <v>40193</v>
      </c>
      <c r="N126" s="23">
        <f t="shared" si="21"/>
        <v>40179</v>
      </c>
      <c r="O126" s="23"/>
      <c r="P126" s="23"/>
      <c r="Q126" s="22">
        <f t="shared" si="13"/>
        <v>23700000000</v>
      </c>
      <c r="R126" s="24">
        <f t="shared" si="17"/>
        <v>0</v>
      </c>
      <c r="S126" s="25">
        <f t="shared" si="18"/>
        <v>23700000000</v>
      </c>
      <c r="T126" s="24">
        <f t="shared" si="19"/>
        <v>23700000</v>
      </c>
      <c r="U126" s="26"/>
      <c r="V126" s="1" t="str">
        <f t="shared" si="14"/>
        <v>Kho b¹c Nhµ n­íc- Bé Tµi chÝnh</v>
      </c>
      <c r="W126" s="1">
        <v>1</v>
      </c>
    </row>
    <row r="127" spans="1:23" ht="18.75" customHeight="1">
      <c r="A127" s="1">
        <v>1</v>
      </c>
      <c r="B127" s="16">
        <f t="shared" si="20"/>
        <v>123</v>
      </c>
      <c r="C127" s="89" t="s">
        <v>150</v>
      </c>
      <c r="D127" s="89" t="str">
        <f t="shared" si="15"/>
        <v>VNTD08110080</v>
      </c>
      <c r="E127" s="16" t="s">
        <v>125</v>
      </c>
      <c r="F127" s="90" t="s">
        <v>80</v>
      </c>
      <c r="G127" s="95">
        <v>800000</v>
      </c>
      <c r="H127" s="22">
        <f t="shared" si="11"/>
        <v>80000000000</v>
      </c>
      <c r="I127" s="96">
        <v>7.95</v>
      </c>
      <c r="J127" s="97" t="s">
        <v>151</v>
      </c>
      <c r="K127" s="97">
        <f t="shared" si="22"/>
        <v>39476</v>
      </c>
      <c r="L127" s="98">
        <v>40572</v>
      </c>
      <c r="M127" s="23">
        <f t="shared" si="16"/>
        <v>40207</v>
      </c>
      <c r="N127" s="23">
        <f t="shared" si="21"/>
        <v>40193</v>
      </c>
      <c r="O127" s="23"/>
      <c r="P127" s="23"/>
      <c r="Q127" s="22">
        <f t="shared" si="13"/>
        <v>6360000000</v>
      </c>
      <c r="R127" s="24">
        <f t="shared" si="17"/>
        <v>0</v>
      </c>
      <c r="S127" s="25">
        <f t="shared" si="18"/>
        <v>6360000000</v>
      </c>
      <c r="T127" s="24">
        <f t="shared" si="19"/>
        <v>6360000</v>
      </c>
      <c r="U127" s="26"/>
      <c r="V127" s="1" t="str">
        <f t="shared" si="14"/>
        <v>Kho b¹c Nhµ n­íc- Bé Tµi chÝnh</v>
      </c>
      <c r="W127" s="1">
        <v>1</v>
      </c>
    </row>
    <row r="128" spans="1:23" ht="18.75" customHeight="1">
      <c r="A128" s="1">
        <v>1</v>
      </c>
      <c r="B128" s="16">
        <f t="shared" si="20"/>
        <v>124</v>
      </c>
      <c r="C128" s="89" t="s">
        <v>152</v>
      </c>
      <c r="D128" s="89" t="str">
        <f t="shared" si="15"/>
        <v>VNTD08110353</v>
      </c>
      <c r="E128" s="16" t="s">
        <v>125</v>
      </c>
      <c r="F128" s="90" t="s">
        <v>80</v>
      </c>
      <c r="G128" s="95">
        <v>4300000</v>
      </c>
      <c r="H128" s="22">
        <f t="shared" si="11"/>
        <v>430000000000</v>
      </c>
      <c r="I128" s="96">
        <v>16.5</v>
      </c>
      <c r="J128" s="97">
        <v>39696</v>
      </c>
      <c r="K128" s="97">
        <f t="shared" si="22"/>
        <v>39686</v>
      </c>
      <c r="L128" s="98">
        <v>40781</v>
      </c>
      <c r="M128" s="23">
        <f t="shared" si="16"/>
        <v>40416</v>
      </c>
      <c r="N128" s="23">
        <f t="shared" si="21"/>
        <v>40402</v>
      </c>
      <c r="O128" s="23"/>
      <c r="P128" s="23"/>
      <c r="Q128" s="22">
        <f t="shared" si="13"/>
        <v>70950000000</v>
      </c>
      <c r="R128" s="24">
        <f t="shared" si="17"/>
        <v>0</v>
      </c>
      <c r="S128" s="25">
        <f t="shared" si="18"/>
        <v>70950000000</v>
      </c>
      <c r="T128" s="27">
        <f t="shared" si="19"/>
        <v>70950000</v>
      </c>
      <c r="U128" s="26"/>
      <c r="V128" s="1" t="str">
        <f t="shared" si="14"/>
        <v>Kho b¹c Nhµ n­íc- Bé Tµi chÝnh</v>
      </c>
      <c r="W128" s="1">
        <v>1</v>
      </c>
    </row>
    <row r="129" spans="1:23" ht="18.75" customHeight="1">
      <c r="A129" s="1">
        <v>1</v>
      </c>
      <c r="B129" s="16">
        <f t="shared" si="20"/>
        <v>125</v>
      </c>
      <c r="C129" s="89" t="s">
        <v>153</v>
      </c>
      <c r="D129" s="89" t="str">
        <f t="shared" si="15"/>
        <v>VNTD08110411</v>
      </c>
      <c r="E129" s="16" t="s">
        <v>125</v>
      </c>
      <c r="F129" s="90" t="s">
        <v>80</v>
      </c>
      <c r="G129" s="95">
        <v>5000000</v>
      </c>
      <c r="H129" s="22">
        <f t="shared" si="11"/>
        <v>500000000000</v>
      </c>
      <c r="I129" s="96">
        <v>16</v>
      </c>
      <c r="J129" s="97">
        <v>39709</v>
      </c>
      <c r="K129" s="97">
        <f t="shared" si="22"/>
        <v>39700</v>
      </c>
      <c r="L129" s="98">
        <v>40795</v>
      </c>
      <c r="M129" s="23">
        <f t="shared" si="16"/>
        <v>40430</v>
      </c>
      <c r="N129" s="23">
        <f t="shared" si="21"/>
        <v>40416</v>
      </c>
      <c r="O129" s="23"/>
      <c r="P129" s="23"/>
      <c r="Q129" s="22">
        <f t="shared" si="13"/>
        <v>80000000000</v>
      </c>
      <c r="R129" s="24">
        <f t="shared" si="17"/>
        <v>0</v>
      </c>
      <c r="S129" s="25">
        <f t="shared" si="18"/>
        <v>80000000000</v>
      </c>
      <c r="T129" s="24">
        <f t="shared" si="19"/>
        <v>80000000</v>
      </c>
      <c r="U129" s="26"/>
      <c r="V129" s="1" t="str">
        <f t="shared" si="14"/>
        <v>Kho b¹c Nhµ n­íc- Bé Tµi chÝnh</v>
      </c>
      <c r="W129" s="1">
        <v>1</v>
      </c>
    </row>
    <row r="130" spans="1:23" ht="18.75" customHeight="1">
      <c r="A130" s="1">
        <v>1</v>
      </c>
      <c r="B130" s="16">
        <f t="shared" si="20"/>
        <v>126</v>
      </c>
      <c r="C130" s="89" t="s">
        <v>154</v>
      </c>
      <c r="D130" s="89" t="str">
        <f t="shared" si="15"/>
        <v>VNTD08130013</v>
      </c>
      <c r="E130" s="16" t="s">
        <v>125</v>
      </c>
      <c r="F130" s="90" t="s">
        <v>25</v>
      </c>
      <c r="G130" s="95">
        <v>2500000</v>
      </c>
      <c r="H130" s="22">
        <f t="shared" si="11"/>
        <v>250000000000</v>
      </c>
      <c r="I130" s="96">
        <v>8.5</v>
      </c>
      <c r="J130" s="97">
        <v>39469</v>
      </c>
      <c r="K130" s="97">
        <f t="shared" si="22"/>
        <v>39462</v>
      </c>
      <c r="L130" s="98">
        <v>41289</v>
      </c>
      <c r="M130" s="23">
        <f t="shared" si="16"/>
        <v>40193</v>
      </c>
      <c r="N130" s="23">
        <f t="shared" si="21"/>
        <v>40179</v>
      </c>
      <c r="O130" s="23"/>
      <c r="P130" s="23"/>
      <c r="Q130" s="22">
        <f t="shared" si="13"/>
        <v>21250000000</v>
      </c>
      <c r="R130" s="24">
        <f t="shared" si="17"/>
        <v>0</v>
      </c>
      <c r="S130" s="25">
        <f t="shared" si="18"/>
        <v>21250000000</v>
      </c>
      <c r="T130" s="24">
        <f t="shared" si="19"/>
        <v>21250000</v>
      </c>
      <c r="U130" s="26"/>
      <c r="V130" s="1" t="str">
        <f t="shared" si="14"/>
        <v>Kho b¹c Nhµ n­íc- Bé Tµi chÝnh</v>
      </c>
      <c r="W130" s="1">
        <v>1</v>
      </c>
    </row>
    <row r="131" spans="1:23" ht="18.75" customHeight="1">
      <c r="A131" s="1">
        <v>1</v>
      </c>
      <c r="B131" s="16">
        <f t="shared" si="20"/>
        <v>127</v>
      </c>
      <c r="C131" s="89" t="s">
        <v>155</v>
      </c>
      <c r="D131" s="89" t="str">
        <f t="shared" si="15"/>
        <v>VNTD08130096</v>
      </c>
      <c r="E131" s="16" t="s">
        <v>125</v>
      </c>
      <c r="F131" s="90" t="s">
        <v>25</v>
      </c>
      <c r="G131" s="95">
        <v>4000000</v>
      </c>
      <c r="H131" s="22">
        <f t="shared" si="11"/>
        <v>400000000000</v>
      </c>
      <c r="I131" s="96">
        <v>8.5</v>
      </c>
      <c r="J131" s="97">
        <v>39490</v>
      </c>
      <c r="K131" s="97">
        <f t="shared" si="22"/>
        <v>39476</v>
      </c>
      <c r="L131" s="98">
        <v>41303</v>
      </c>
      <c r="M131" s="23">
        <f t="shared" si="16"/>
        <v>40207</v>
      </c>
      <c r="N131" s="23">
        <f t="shared" si="21"/>
        <v>40193</v>
      </c>
      <c r="O131" s="23"/>
      <c r="P131" s="23"/>
      <c r="Q131" s="22">
        <f t="shared" si="13"/>
        <v>34000000000</v>
      </c>
      <c r="R131" s="24">
        <f t="shared" si="17"/>
        <v>0</v>
      </c>
      <c r="S131" s="25">
        <f t="shared" si="18"/>
        <v>34000000000</v>
      </c>
      <c r="T131" s="24">
        <f t="shared" si="19"/>
        <v>34000000</v>
      </c>
      <c r="U131" s="26"/>
      <c r="V131" s="1" t="str">
        <f t="shared" si="14"/>
        <v>Kho b¹c Nhµ n­íc- Bé Tµi chÝnh</v>
      </c>
      <c r="W131" s="1">
        <v>1</v>
      </c>
    </row>
    <row r="132" spans="1:23" ht="18.75" customHeight="1">
      <c r="A132" s="1">
        <v>1</v>
      </c>
      <c r="B132" s="16">
        <f t="shared" si="20"/>
        <v>128</v>
      </c>
      <c r="C132" s="89" t="s">
        <v>156</v>
      </c>
      <c r="D132" s="89" t="str">
        <f t="shared" si="15"/>
        <v>VNTD08130278</v>
      </c>
      <c r="E132" s="16" t="s">
        <v>125</v>
      </c>
      <c r="F132" s="90" t="s">
        <v>25</v>
      </c>
      <c r="G132" s="95">
        <v>550000</v>
      </c>
      <c r="H132" s="22">
        <f t="shared" si="11"/>
        <v>55000000000</v>
      </c>
      <c r="I132" s="96">
        <v>16</v>
      </c>
      <c r="J132" s="97">
        <v>39678</v>
      </c>
      <c r="K132" s="97">
        <f t="shared" si="22"/>
        <v>39672</v>
      </c>
      <c r="L132" s="98">
        <v>41498</v>
      </c>
      <c r="M132" s="23">
        <f t="shared" si="16"/>
        <v>40402</v>
      </c>
      <c r="N132" s="23">
        <f t="shared" si="21"/>
        <v>40388</v>
      </c>
      <c r="O132" s="23"/>
      <c r="P132" s="23"/>
      <c r="Q132" s="22">
        <f t="shared" si="13"/>
        <v>8800000000</v>
      </c>
      <c r="R132" s="24">
        <f t="shared" si="17"/>
        <v>0</v>
      </c>
      <c r="S132" s="25">
        <f t="shared" si="18"/>
        <v>8800000000</v>
      </c>
      <c r="T132" s="27">
        <f t="shared" si="19"/>
        <v>8800000</v>
      </c>
      <c r="U132" s="26"/>
      <c r="V132" s="1" t="str">
        <f t="shared" si="14"/>
        <v>Kho b¹c Nhµ n­íc- Bé Tµi chÝnh</v>
      </c>
      <c r="W132" s="1">
        <v>1</v>
      </c>
    </row>
    <row r="133" spans="1:23" ht="18.75" customHeight="1">
      <c r="A133" s="1">
        <v>1</v>
      </c>
      <c r="B133" s="16">
        <f t="shared" si="20"/>
        <v>129</v>
      </c>
      <c r="C133" s="89" t="s">
        <v>157</v>
      </c>
      <c r="D133" s="89" t="str">
        <f t="shared" si="15"/>
        <v>VNTD09110048</v>
      </c>
      <c r="E133" s="16" t="s">
        <v>125</v>
      </c>
      <c r="F133" s="90" t="s">
        <v>89</v>
      </c>
      <c r="G133" s="95">
        <v>1000000</v>
      </c>
      <c r="H133" s="22">
        <f aca="true" t="shared" si="23" ref="H133:H196">G133*100000</f>
        <v>100000000000</v>
      </c>
      <c r="I133" s="96">
        <v>6.7</v>
      </c>
      <c r="J133" s="97">
        <v>39881</v>
      </c>
      <c r="K133" s="97">
        <f t="shared" si="22"/>
        <v>39860</v>
      </c>
      <c r="L133" s="98">
        <v>40590</v>
      </c>
      <c r="M133" s="23">
        <f t="shared" si="16"/>
        <v>40225</v>
      </c>
      <c r="N133" s="23">
        <f t="shared" si="21"/>
        <v>40211</v>
      </c>
      <c r="O133" s="23"/>
      <c r="P133" s="23"/>
      <c r="Q133" s="22">
        <f aca="true" t="shared" si="24" ref="Q133:Q196">G133*I133*1000</f>
        <v>6700000000</v>
      </c>
      <c r="R133" s="24">
        <f t="shared" si="17"/>
        <v>0</v>
      </c>
      <c r="S133" s="25">
        <f t="shared" si="18"/>
        <v>6700000000</v>
      </c>
      <c r="T133" s="24">
        <f t="shared" si="19"/>
        <v>6700000</v>
      </c>
      <c r="U133" s="26"/>
      <c r="V133" s="1" t="str">
        <f aca="true" t="shared" si="25" ref="V133:V196">+VLOOKUP(C133,$AA$230:$AB$983,2,0)</f>
        <v>Kho b¹c Nhµ n­íc- Bé Tµi chÝnh</v>
      </c>
      <c r="W133" s="1">
        <v>1</v>
      </c>
    </row>
    <row r="134" spans="1:23" ht="18.75" customHeight="1">
      <c r="A134" s="1">
        <v>1</v>
      </c>
      <c r="B134" s="16">
        <f t="shared" si="20"/>
        <v>130</v>
      </c>
      <c r="C134" s="89" t="s">
        <v>158</v>
      </c>
      <c r="D134" s="89" t="str">
        <f>+VLOOKUP(C134,$X$539:$Y$1190,2,0)</f>
        <v>VN0TP1A01059</v>
      </c>
      <c r="E134" s="16" t="s">
        <v>24</v>
      </c>
      <c r="F134" s="90" t="s">
        <v>25</v>
      </c>
      <c r="G134" s="95">
        <v>1030000</v>
      </c>
      <c r="H134" s="22">
        <f t="shared" si="23"/>
        <v>103000000000</v>
      </c>
      <c r="I134" s="96">
        <v>8.5</v>
      </c>
      <c r="J134" s="97">
        <v>38372</v>
      </c>
      <c r="K134" s="97">
        <f t="shared" si="22"/>
        <v>38366</v>
      </c>
      <c r="L134" s="98">
        <v>40192</v>
      </c>
      <c r="M134" s="23">
        <f aca="true" t="shared" si="26" ref="M134:M197">+DATE(2010,MONTH(L134),DAY(L134))</f>
        <v>40192</v>
      </c>
      <c r="N134" s="23">
        <f t="shared" si="21"/>
        <v>40178</v>
      </c>
      <c r="O134" s="23"/>
      <c r="P134" s="23"/>
      <c r="Q134" s="22">
        <f t="shared" si="24"/>
        <v>8755000000</v>
      </c>
      <c r="R134" s="24">
        <f aca="true" t="shared" si="27" ref="R134:R197">+IF(L134=M134,H134,0)</f>
        <v>103000000000</v>
      </c>
      <c r="S134" s="25">
        <f aca="true" t="shared" si="28" ref="S134:S197">+Q134+R134</f>
        <v>111755000000</v>
      </c>
      <c r="T134" s="24">
        <f aca="true" t="shared" si="29" ref="T134:T197">+S134*0.1%</f>
        <v>111755000</v>
      </c>
      <c r="U134" s="26"/>
      <c r="V134" s="1" t="str">
        <f t="shared" si="25"/>
        <v>Kho b¹c Nhµ n­íc- Bé Tµi chÝnh</v>
      </c>
      <c r="W134" s="1">
        <v>1</v>
      </c>
    </row>
    <row r="135" spans="1:23" ht="18.75" customHeight="1">
      <c r="A135" s="1">
        <v>1</v>
      </c>
      <c r="B135" s="16">
        <f aca="true" t="shared" si="30" ref="B135:B198">B134+1</f>
        <v>131</v>
      </c>
      <c r="C135" s="89" t="s">
        <v>159</v>
      </c>
      <c r="D135" s="89" t="str">
        <f aca="true" t="shared" si="31" ref="D135:D198">+VLOOKUP(C135,$X$539:$Y$1190,2,0)</f>
        <v>VN0TP1A01067</v>
      </c>
      <c r="E135" s="16" t="s">
        <v>24</v>
      </c>
      <c r="F135" s="90" t="s">
        <v>25</v>
      </c>
      <c r="G135" s="95">
        <v>2000000</v>
      </c>
      <c r="H135" s="22">
        <f t="shared" si="23"/>
        <v>200000000000</v>
      </c>
      <c r="I135" s="96">
        <v>8.75</v>
      </c>
      <c r="J135" s="97">
        <v>38735</v>
      </c>
      <c r="K135" s="97">
        <f t="shared" si="22"/>
        <v>38729</v>
      </c>
      <c r="L135" s="98">
        <v>40555</v>
      </c>
      <c r="M135" s="23">
        <f t="shared" si="26"/>
        <v>40190</v>
      </c>
      <c r="N135" s="23">
        <f aca="true" t="shared" si="32" ref="N135:N198">+M135-14</f>
        <v>40176</v>
      </c>
      <c r="O135" s="23">
        <v>40541</v>
      </c>
      <c r="P135" s="23"/>
      <c r="Q135" s="22">
        <f t="shared" si="24"/>
        <v>17500000000</v>
      </c>
      <c r="R135" s="24">
        <f t="shared" si="27"/>
        <v>0</v>
      </c>
      <c r="S135" s="25">
        <f t="shared" si="28"/>
        <v>17500000000</v>
      </c>
      <c r="T135" s="24">
        <f t="shared" si="29"/>
        <v>17500000</v>
      </c>
      <c r="U135" s="26"/>
      <c r="V135" s="1" t="str">
        <f t="shared" si="25"/>
        <v>Kho b¹c Nhµ n­íc- Bé Tµi chÝnh</v>
      </c>
      <c r="W135" s="1">
        <v>1</v>
      </c>
    </row>
    <row r="136" spans="1:23" ht="18.75" customHeight="1">
      <c r="A136" s="1">
        <v>1</v>
      </c>
      <c r="B136" s="16">
        <f t="shared" si="30"/>
        <v>132</v>
      </c>
      <c r="C136" s="89" t="s">
        <v>160</v>
      </c>
      <c r="D136" s="89" t="str">
        <f t="shared" si="31"/>
        <v>VN0TP1A02057</v>
      </c>
      <c r="E136" s="16" t="s">
        <v>24</v>
      </c>
      <c r="F136" s="90" t="s">
        <v>25</v>
      </c>
      <c r="G136" s="95">
        <v>200000</v>
      </c>
      <c r="H136" s="22">
        <f t="shared" si="23"/>
        <v>20000000000</v>
      </c>
      <c r="I136" s="96">
        <v>8.5</v>
      </c>
      <c r="J136" s="97">
        <v>38386</v>
      </c>
      <c r="K136" s="97">
        <f t="shared" si="22"/>
        <v>38383</v>
      </c>
      <c r="L136" s="98">
        <v>40209</v>
      </c>
      <c r="M136" s="23">
        <f t="shared" si="26"/>
        <v>40209</v>
      </c>
      <c r="N136" s="23">
        <f t="shared" si="32"/>
        <v>40195</v>
      </c>
      <c r="O136" s="23"/>
      <c r="P136" s="23"/>
      <c r="Q136" s="22">
        <f t="shared" si="24"/>
        <v>1700000000</v>
      </c>
      <c r="R136" s="24">
        <f t="shared" si="27"/>
        <v>20000000000</v>
      </c>
      <c r="S136" s="25">
        <f t="shared" si="28"/>
        <v>21700000000</v>
      </c>
      <c r="T136" s="24">
        <f t="shared" si="29"/>
        <v>21700000</v>
      </c>
      <c r="U136" s="26"/>
      <c r="V136" s="1" t="str">
        <f t="shared" si="25"/>
        <v>Kho b¹c Nhµ n­íc- Bé Tµi chÝnh</v>
      </c>
      <c r="W136" s="1">
        <v>1</v>
      </c>
    </row>
    <row r="137" spans="1:23" ht="18.75" customHeight="1">
      <c r="A137" s="1">
        <v>1</v>
      </c>
      <c r="B137" s="16">
        <f t="shared" si="30"/>
        <v>133</v>
      </c>
      <c r="C137" s="89" t="s">
        <v>161</v>
      </c>
      <c r="D137" s="89" t="str">
        <f t="shared" si="31"/>
        <v>VN0TP1A02065</v>
      </c>
      <c r="E137" s="16" t="s">
        <v>24</v>
      </c>
      <c r="F137" s="90" t="s">
        <v>25</v>
      </c>
      <c r="G137" s="95">
        <v>5510000</v>
      </c>
      <c r="H137" s="22">
        <f t="shared" si="23"/>
        <v>551000000000</v>
      </c>
      <c r="I137" s="96">
        <v>8.75</v>
      </c>
      <c r="J137" s="97">
        <v>38742</v>
      </c>
      <c r="K137" s="97">
        <f t="shared" si="22"/>
        <v>38735</v>
      </c>
      <c r="L137" s="98">
        <v>40561</v>
      </c>
      <c r="M137" s="23">
        <f t="shared" si="26"/>
        <v>40196</v>
      </c>
      <c r="N137" s="23">
        <f t="shared" si="32"/>
        <v>40182</v>
      </c>
      <c r="O137" s="23"/>
      <c r="P137" s="23"/>
      <c r="Q137" s="22">
        <f t="shared" si="24"/>
        <v>48212500000</v>
      </c>
      <c r="R137" s="24">
        <f t="shared" si="27"/>
        <v>0</v>
      </c>
      <c r="S137" s="25">
        <f t="shared" si="28"/>
        <v>48212500000</v>
      </c>
      <c r="T137" s="24">
        <f t="shared" si="29"/>
        <v>48212500</v>
      </c>
      <c r="U137" s="26"/>
      <c r="V137" s="1" t="str">
        <f t="shared" si="25"/>
        <v>Kho b¹c Nhµ n­íc- Bé Tµi chÝnh</v>
      </c>
      <c r="W137" s="1">
        <v>1</v>
      </c>
    </row>
    <row r="138" spans="1:23" ht="18.75" customHeight="1">
      <c r="A138" s="1">
        <v>1</v>
      </c>
      <c r="B138" s="16">
        <f t="shared" si="30"/>
        <v>134</v>
      </c>
      <c r="C138" s="89" t="s">
        <v>162</v>
      </c>
      <c r="D138" s="89" t="str">
        <f t="shared" si="31"/>
        <v>VN0TP1A03055</v>
      </c>
      <c r="E138" s="16" t="s">
        <v>24</v>
      </c>
      <c r="F138" s="90" t="s">
        <v>25</v>
      </c>
      <c r="G138" s="95">
        <v>2200000</v>
      </c>
      <c r="H138" s="22">
        <f t="shared" si="23"/>
        <v>220000000000</v>
      </c>
      <c r="I138" s="96">
        <v>8.5</v>
      </c>
      <c r="J138" s="97">
        <v>38414</v>
      </c>
      <c r="K138" s="97">
        <f t="shared" si="22"/>
        <v>38411</v>
      </c>
      <c r="L138" s="98">
        <v>40237</v>
      </c>
      <c r="M138" s="23">
        <f t="shared" si="26"/>
        <v>40237</v>
      </c>
      <c r="N138" s="23">
        <f t="shared" si="32"/>
        <v>40223</v>
      </c>
      <c r="O138" s="23"/>
      <c r="P138" s="23"/>
      <c r="Q138" s="22">
        <f t="shared" si="24"/>
        <v>18700000000</v>
      </c>
      <c r="R138" s="24">
        <f t="shared" si="27"/>
        <v>220000000000</v>
      </c>
      <c r="S138" s="25">
        <f t="shared" si="28"/>
        <v>238700000000</v>
      </c>
      <c r="T138" s="24">
        <f t="shared" si="29"/>
        <v>238700000</v>
      </c>
      <c r="U138" s="26"/>
      <c r="V138" s="1" t="str">
        <f t="shared" si="25"/>
        <v>Kho b¹c Nhµ n­íc- Bé Tµi chÝnh</v>
      </c>
      <c r="W138" s="1">
        <v>1</v>
      </c>
    </row>
    <row r="139" spans="1:23" ht="18.75" customHeight="1">
      <c r="A139" s="1">
        <v>1</v>
      </c>
      <c r="B139" s="16">
        <f t="shared" si="30"/>
        <v>135</v>
      </c>
      <c r="C139" s="89" t="s">
        <v>163</v>
      </c>
      <c r="D139" s="89" t="str">
        <f t="shared" si="31"/>
        <v>VN0TP1A04053</v>
      </c>
      <c r="E139" s="16" t="s">
        <v>24</v>
      </c>
      <c r="F139" s="90" t="s">
        <v>25</v>
      </c>
      <c r="G139" s="95">
        <v>7800000</v>
      </c>
      <c r="H139" s="22">
        <f t="shared" si="23"/>
        <v>780000000000</v>
      </c>
      <c r="I139" s="96">
        <v>8.5</v>
      </c>
      <c r="J139" s="97">
        <v>38422</v>
      </c>
      <c r="K139" s="97">
        <f t="shared" si="22"/>
        <v>38418</v>
      </c>
      <c r="L139" s="98">
        <v>40244</v>
      </c>
      <c r="M139" s="23">
        <f t="shared" si="26"/>
        <v>40244</v>
      </c>
      <c r="N139" s="23">
        <f t="shared" si="32"/>
        <v>40230</v>
      </c>
      <c r="O139" s="23"/>
      <c r="P139" s="23"/>
      <c r="Q139" s="22">
        <f t="shared" si="24"/>
        <v>66300000000</v>
      </c>
      <c r="R139" s="24">
        <f t="shared" si="27"/>
        <v>780000000000</v>
      </c>
      <c r="S139" s="25">
        <f t="shared" si="28"/>
        <v>846300000000</v>
      </c>
      <c r="T139" s="24">
        <f t="shared" si="29"/>
        <v>846300000</v>
      </c>
      <c r="U139" s="26"/>
      <c r="V139" s="1" t="str">
        <f t="shared" si="25"/>
        <v>Kho b¹c Nhµ n­íc- Bé Tµi chÝnh</v>
      </c>
      <c r="W139" s="1">
        <v>1</v>
      </c>
    </row>
    <row r="140" spans="1:23" ht="18.75" customHeight="1">
      <c r="A140" s="1">
        <v>1</v>
      </c>
      <c r="B140" s="16">
        <f t="shared" si="30"/>
        <v>136</v>
      </c>
      <c r="C140" s="89" t="s">
        <v>164</v>
      </c>
      <c r="D140" s="89" t="str">
        <f t="shared" si="31"/>
        <v>VN0TP1A04061</v>
      </c>
      <c r="E140" s="16" t="s">
        <v>24</v>
      </c>
      <c r="F140" s="90" t="s">
        <v>25</v>
      </c>
      <c r="G140" s="95">
        <v>5000000</v>
      </c>
      <c r="H140" s="22">
        <f t="shared" si="23"/>
        <v>500000000000</v>
      </c>
      <c r="I140" s="96">
        <v>8.75</v>
      </c>
      <c r="J140" s="97">
        <v>38770</v>
      </c>
      <c r="K140" s="97">
        <f t="shared" si="22"/>
        <v>38763</v>
      </c>
      <c r="L140" s="98">
        <v>40589</v>
      </c>
      <c r="M140" s="23">
        <f t="shared" si="26"/>
        <v>40224</v>
      </c>
      <c r="N140" s="23">
        <f t="shared" si="32"/>
        <v>40210</v>
      </c>
      <c r="O140" s="23"/>
      <c r="P140" s="23"/>
      <c r="Q140" s="22">
        <f t="shared" si="24"/>
        <v>43750000000</v>
      </c>
      <c r="R140" s="24">
        <f t="shared" si="27"/>
        <v>0</v>
      </c>
      <c r="S140" s="25">
        <f t="shared" si="28"/>
        <v>43750000000</v>
      </c>
      <c r="T140" s="24">
        <f t="shared" si="29"/>
        <v>43750000</v>
      </c>
      <c r="U140" s="26"/>
      <c r="V140" s="1" t="str">
        <f t="shared" si="25"/>
        <v>Kho b¹c Nhµ n­íc- Bé Tµi chÝnh</v>
      </c>
      <c r="W140" s="1">
        <v>1</v>
      </c>
    </row>
    <row r="141" spans="1:23" ht="18.75" customHeight="1">
      <c r="A141" s="1">
        <v>1</v>
      </c>
      <c r="B141" s="16">
        <f t="shared" si="30"/>
        <v>137</v>
      </c>
      <c r="C141" s="89" t="s">
        <v>165</v>
      </c>
      <c r="D141" s="89" t="str">
        <f t="shared" si="31"/>
        <v>VN0TP1A05050</v>
      </c>
      <c r="E141" s="16" t="s">
        <v>24</v>
      </c>
      <c r="F141" s="90" t="s">
        <v>25</v>
      </c>
      <c r="G141" s="95">
        <v>500000</v>
      </c>
      <c r="H141" s="22">
        <f t="shared" si="23"/>
        <v>50000000000</v>
      </c>
      <c r="I141" s="96">
        <v>8.5</v>
      </c>
      <c r="J141" s="97">
        <v>38427</v>
      </c>
      <c r="K141" s="97">
        <f t="shared" si="22"/>
        <v>38421</v>
      </c>
      <c r="L141" s="98">
        <v>40247</v>
      </c>
      <c r="M141" s="23">
        <f t="shared" si="26"/>
        <v>40247</v>
      </c>
      <c r="N141" s="23">
        <f t="shared" si="32"/>
        <v>40233</v>
      </c>
      <c r="O141" s="23"/>
      <c r="P141" s="23"/>
      <c r="Q141" s="22">
        <f t="shared" si="24"/>
        <v>4250000000</v>
      </c>
      <c r="R141" s="24">
        <f t="shared" si="27"/>
        <v>50000000000</v>
      </c>
      <c r="S141" s="25">
        <f t="shared" si="28"/>
        <v>54250000000</v>
      </c>
      <c r="T141" s="24">
        <f t="shared" si="29"/>
        <v>54250000</v>
      </c>
      <c r="U141" s="26"/>
      <c r="V141" s="1" t="str">
        <f t="shared" si="25"/>
        <v>Kho b¹c Nhµ n­íc- Bé Tµi chÝnh</v>
      </c>
      <c r="W141" s="1">
        <v>1</v>
      </c>
    </row>
    <row r="142" spans="1:23" ht="18.75" customHeight="1">
      <c r="A142" s="1">
        <v>1</v>
      </c>
      <c r="B142" s="16">
        <f t="shared" si="30"/>
        <v>138</v>
      </c>
      <c r="C142" s="89" t="s">
        <v>166</v>
      </c>
      <c r="D142" s="89" t="str">
        <f t="shared" si="31"/>
        <v>VN0TP1A05068</v>
      </c>
      <c r="E142" s="16" t="s">
        <v>24</v>
      </c>
      <c r="F142" s="90" t="s">
        <v>25</v>
      </c>
      <c r="G142" s="95">
        <v>2000000</v>
      </c>
      <c r="H142" s="22">
        <f t="shared" si="23"/>
        <v>200000000000</v>
      </c>
      <c r="I142" s="96">
        <v>8.75</v>
      </c>
      <c r="J142" s="97">
        <v>38779</v>
      </c>
      <c r="K142" s="97">
        <f t="shared" si="22"/>
        <v>38771</v>
      </c>
      <c r="L142" s="98">
        <v>40597</v>
      </c>
      <c r="M142" s="23">
        <f t="shared" si="26"/>
        <v>40232</v>
      </c>
      <c r="N142" s="23">
        <f t="shared" si="32"/>
        <v>40218</v>
      </c>
      <c r="O142" s="23"/>
      <c r="P142" s="23"/>
      <c r="Q142" s="22">
        <f t="shared" si="24"/>
        <v>17500000000</v>
      </c>
      <c r="R142" s="24">
        <f t="shared" si="27"/>
        <v>0</v>
      </c>
      <c r="S142" s="25">
        <f t="shared" si="28"/>
        <v>17500000000</v>
      </c>
      <c r="T142" s="24">
        <f t="shared" si="29"/>
        <v>17500000</v>
      </c>
      <c r="U142" s="26"/>
      <c r="V142" s="1" t="str">
        <f t="shared" si="25"/>
        <v>Kho b¹c Nhµ n­íc- Bé Tµi chÝnh</v>
      </c>
      <c r="W142" s="1">
        <v>1</v>
      </c>
    </row>
    <row r="143" spans="1:23" ht="18.75" customHeight="1">
      <c r="A143" s="1">
        <v>1</v>
      </c>
      <c r="B143" s="16">
        <f t="shared" si="30"/>
        <v>139</v>
      </c>
      <c r="C143" s="89" t="s">
        <v>167</v>
      </c>
      <c r="D143" s="89" t="str">
        <f t="shared" si="31"/>
        <v>VN0TP1A06058</v>
      </c>
      <c r="E143" s="16" t="s">
        <v>24</v>
      </c>
      <c r="F143" s="90" t="s">
        <v>25</v>
      </c>
      <c r="G143" s="95">
        <v>3200000</v>
      </c>
      <c r="H143" s="22">
        <f t="shared" si="23"/>
        <v>320000000000</v>
      </c>
      <c r="I143" s="96">
        <v>8.55</v>
      </c>
      <c r="J143" s="97">
        <v>38439</v>
      </c>
      <c r="K143" s="97">
        <f t="shared" si="22"/>
        <v>38433</v>
      </c>
      <c r="L143" s="98">
        <v>40259</v>
      </c>
      <c r="M143" s="23">
        <f t="shared" si="26"/>
        <v>40259</v>
      </c>
      <c r="N143" s="23">
        <f t="shared" si="32"/>
        <v>40245</v>
      </c>
      <c r="O143" s="23"/>
      <c r="P143" s="23"/>
      <c r="Q143" s="22">
        <f t="shared" si="24"/>
        <v>27360000000.000004</v>
      </c>
      <c r="R143" s="24">
        <f t="shared" si="27"/>
        <v>320000000000</v>
      </c>
      <c r="S143" s="25">
        <f t="shared" si="28"/>
        <v>347360000000</v>
      </c>
      <c r="T143" s="24">
        <f t="shared" si="29"/>
        <v>347360000</v>
      </c>
      <c r="U143" s="26"/>
      <c r="V143" s="1" t="str">
        <f t="shared" si="25"/>
        <v>Kho b¹c Nhµ n­íc- Bé Tµi chÝnh</v>
      </c>
      <c r="W143" s="1">
        <v>1</v>
      </c>
    </row>
    <row r="144" spans="1:23" ht="18.75" customHeight="1">
      <c r="A144" s="1">
        <v>1</v>
      </c>
      <c r="B144" s="16">
        <f t="shared" si="30"/>
        <v>140</v>
      </c>
      <c r="C144" s="89" t="s">
        <v>168</v>
      </c>
      <c r="D144" s="89" t="str">
        <f t="shared" si="31"/>
        <v>VN0TP1A06066</v>
      </c>
      <c r="E144" s="16" t="s">
        <v>24</v>
      </c>
      <c r="F144" s="90" t="s">
        <v>25</v>
      </c>
      <c r="G144" s="95">
        <v>13230000</v>
      </c>
      <c r="H144" s="22">
        <f t="shared" si="23"/>
        <v>1323000000000</v>
      </c>
      <c r="I144" s="96">
        <v>8.75</v>
      </c>
      <c r="J144" s="97">
        <v>38783</v>
      </c>
      <c r="K144" s="97">
        <f t="shared" si="22"/>
        <v>38777</v>
      </c>
      <c r="L144" s="98">
        <v>40603</v>
      </c>
      <c r="M144" s="23">
        <f t="shared" si="26"/>
        <v>40238</v>
      </c>
      <c r="N144" s="23">
        <f t="shared" si="32"/>
        <v>40224</v>
      </c>
      <c r="O144" s="23"/>
      <c r="P144" s="23"/>
      <c r="Q144" s="22">
        <f t="shared" si="24"/>
        <v>115762500000</v>
      </c>
      <c r="R144" s="24">
        <f t="shared" si="27"/>
        <v>0</v>
      </c>
      <c r="S144" s="25">
        <f t="shared" si="28"/>
        <v>115762500000</v>
      </c>
      <c r="T144" s="24">
        <f t="shared" si="29"/>
        <v>115762500</v>
      </c>
      <c r="U144" s="26"/>
      <c r="V144" s="1" t="str">
        <f t="shared" si="25"/>
        <v>Kho b¹c Nhµ n­íc- Bé Tµi chÝnh</v>
      </c>
      <c r="W144" s="1">
        <v>1</v>
      </c>
    </row>
    <row r="145" spans="1:23" ht="18.75" customHeight="1">
      <c r="A145" s="1">
        <v>1</v>
      </c>
      <c r="B145" s="16">
        <f t="shared" si="30"/>
        <v>141</v>
      </c>
      <c r="C145" s="89" t="s">
        <v>169</v>
      </c>
      <c r="D145" s="89" t="str">
        <f t="shared" si="31"/>
        <v>VN0TP1A07056</v>
      </c>
      <c r="E145" s="16" t="s">
        <v>24</v>
      </c>
      <c r="F145" s="90" t="s">
        <v>25</v>
      </c>
      <c r="G145" s="95">
        <v>4400000</v>
      </c>
      <c r="H145" s="22">
        <f t="shared" si="23"/>
        <v>440000000000</v>
      </c>
      <c r="I145" s="96">
        <v>8.55</v>
      </c>
      <c r="J145" s="97">
        <v>38450</v>
      </c>
      <c r="K145" s="97">
        <f t="shared" si="22"/>
        <v>38448</v>
      </c>
      <c r="L145" s="98">
        <v>40274</v>
      </c>
      <c r="M145" s="23">
        <f t="shared" si="26"/>
        <v>40274</v>
      </c>
      <c r="N145" s="23">
        <f t="shared" si="32"/>
        <v>40260</v>
      </c>
      <c r="O145" s="23"/>
      <c r="P145" s="23"/>
      <c r="Q145" s="22">
        <f t="shared" si="24"/>
        <v>37620000000</v>
      </c>
      <c r="R145" s="24">
        <f t="shared" si="27"/>
        <v>440000000000</v>
      </c>
      <c r="S145" s="25">
        <f t="shared" si="28"/>
        <v>477620000000</v>
      </c>
      <c r="T145" s="24">
        <f t="shared" si="29"/>
        <v>477620000</v>
      </c>
      <c r="U145" s="26"/>
      <c r="V145" s="1" t="str">
        <f t="shared" si="25"/>
        <v>Kho b¹c Nhµ n­íc- Bé Tµi chÝnh</v>
      </c>
      <c r="W145" s="1">
        <v>1</v>
      </c>
    </row>
    <row r="146" spans="1:23" ht="18.75" customHeight="1">
      <c r="A146" s="1">
        <v>1</v>
      </c>
      <c r="B146" s="16">
        <f t="shared" si="30"/>
        <v>142</v>
      </c>
      <c r="C146" s="89" t="s">
        <v>170</v>
      </c>
      <c r="D146" s="89" t="str">
        <f t="shared" si="31"/>
        <v>VN0TP1A08054</v>
      </c>
      <c r="E146" s="16" t="s">
        <v>24</v>
      </c>
      <c r="F146" s="90" t="s">
        <v>53</v>
      </c>
      <c r="G146" s="95">
        <v>500000</v>
      </c>
      <c r="H146" s="22">
        <f t="shared" si="23"/>
        <v>50000000000</v>
      </c>
      <c r="I146" s="96">
        <v>8.8</v>
      </c>
      <c r="J146" s="97">
        <v>38462</v>
      </c>
      <c r="K146" s="97">
        <f t="shared" si="22"/>
        <v>38455</v>
      </c>
      <c r="L146" s="98">
        <v>42107</v>
      </c>
      <c r="M146" s="23">
        <f t="shared" si="26"/>
        <v>40281</v>
      </c>
      <c r="N146" s="23">
        <f t="shared" si="32"/>
        <v>40267</v>
      </c>
      <c r="O146" s="23"/>
      <c r="P146" s="23"/>
      <c r="Q146" s="22">
        <f t="shared" si="24"/>
        <v>4400000000</v>
      </c>
      <c r="R146" s="24">
        <f t="shared" si="27"/>
        <v>0</v>
      </c>
      <c r="S146" s="25">
        <f t="shared" si="28"/>
        <v>4400000000</v>
      </c>
      <c r="T146" s="24">
        <f t="shared" si="29"/>
        <v>4400000</v>
      </c>
      <c r="U146" s="26"/>
      <c r="V146" s="1" t="str">
        <f t="shared" si="25"/>
        <v>Kho b¹c Nhµ n­íc- Bé Tµi chÝnh</v>
      </c>
      <c r="W146" s="1">
        <v>1</v>
      </c>
    </row>
    <row r="147" spans="1:23" ht="18.75" customHeight="1">
      <c r="A147" s="1">
        <v>1</v>
      </c>
      <c r="B147" s="16">
        <f t="shared" si="30"/>
        <v>143</v>
      </c>
      <c r="C147" s="89" t="s">
        <v>171</v>
      </c>
      <c r="D147" s="89" t="str">
        <f t="shared" si="31"/>
        <v>VN0TP1A08062</v>
      </c>
      <c r="E147" s="16" t="s">
        <v>24</v>
      </c>
      <c r="F147" s="90" t="s">
        <v>25</v>
      </c>
      <c r="G147" s="95">
        <v>1000000</v>
      </c>
      <c r="H147" s="22">
        <f t="shared" si="23"/>
        <v>100000000000</v>
      </c>
      <c r="I147" s="96">
        <v>8.75</v>
      </c>
      <c r="J147" s="97">
        <v>38797</v>
      </c>
      <c r="K147" s="97">
        <f t="shared" si="22"/>
        <v>38785</v>
      </c>
      <c r="L147" s="98">
        <v>40611</v>
      </c>
      <c r="M147" s="23">
        <f t="shared" si="26"/>
        <v>40246</v>
      </c>
      <c r="N147" s="23">
        <f t="shared" si="32"/>
        <v>40232</v>
      </c>
      <c r="O147" s="23"/>
      <c r="P147" s="23"/>
      <c r="Q147" s="22">
        <f t="shared" si="24"/>
        <v>8750000000</v>
      </c>
      <c r="R147" s="24">
        <f t="shared" si="27"/>
        <v>0</v>
      </c>
      <c r="S147" s="25">
        <f t="shared" si="28"/>
        <v>8750000000</v>
      </c>
      <c r="T147" s="24">
        <f t="shared" si="29"/>
        <v>8750000</v>
      </c>
      <c r="U147" s="26"/>
      <c r="V147" s="1" t="str">
        <f t="shared" si="25"/>
        <v>Kho b¹c Nhµ n­íc- Bé Tµi chÝnh</v>
      </c>
      <c r="W147" s="1">
        <v>1</v>
      </c>
    </row>
    <row r="148" spans="1:23" ht="18.75" customHeight="1">
      <c r="A148" s="1">
        <v>1</v>
      </c>
      <c r="B148" s="16">
        <f t="shared" si="30"/>
        <v>144</v>
      </c>
      <c r="C148" s="89" t="s">
        <v>172</v>
      </c>
      <c r="D148" s="89" t="str">
        <f t="shared" si="31"/>
        <v>VN0TP1A09052</v>
      </c>
      <c r="E148" s="16" t="s">
        <v>24</v>
      </c>
      <c r="F148" s="90" t="s">
        <v>25</v>
      </c>
      <c r="G148" s="95">
        <v>3000000</v>
      </c>
      <c r="H148" s="22">
        <f t="shared" si="23"/>
        <v>300000000000</v>
      </c>
      <c r="I148" s="96">
        <v>8.6</v>
      </c>
      <c r="J148" s="97">
        <v>38468</v>
      </c>
      <c r="K148" s="97">
        <f t="shared" si="22"/>
        <v>38462</v>
      </c>
      <c r="L148" s="98">
        <v>40288</v>
      </c>
      <c r="M148" s="23">
        <f t="shared" si="26"/>
        <v>40288</v>
      </c>
      <c r="N148" s="23">
        <f t="shared" si="32"/>
        <v>40274</v>
      </c>
      <c r="O148" s="23"/>
      <c r="P148" s="23"/>
      <c r="Q148" s="22">
        <f t="shared" si="24"/>
        <v>25800000000</v>
      </c>
      <c r="R148" s="24">
        <f t="shared" si="27"/>
        <v>300000000000</v>
      </c>
      <c r="S148" s="25">
        <f t="shared" si="28"/>
        <v>325800000000</v>
      </c>
      <c r="T148" s="24">
        <f t="shared" si="29"/>
        <v>325800000</v>
      </c>
      <c r="U148" s="26"/>
      <c r="V148" s="1" t="str">
        <f t="shared" si="25"/>
        <v>Kho b¹c Nhµ n­íc- Bé Tµi chÝnh</v>
      </c>
      <c r="W148" s="1">
        <v>1</v>
      </c>
    </row>
    <row r="149" spans="1:23" ht="18.75" customHeight="1">
      <c r="A149" s="1">
        <v>1</v>
      </c>
      <c r="B149" s="16">
        <f t="shared" si="30"/>
        <v>145</v>
      </c>
      <c r="C149" s="89" t="s">
        <v>173</v>
      </c>
      <c r="D149" s="89" t="str">
        <f t="shared" si="31"/>
        <v>VN0TP1A09060</v>
      </c>
      <c r="E149" s="16" t="s">
        <v>24</v>
      </c>
      <c r="F149" s="90" t="s">
        <v>174</v>
      </c>
      <c r="G149" s="95">
        <v>1300000</v>
      </c>
      <c r="H149" s="22">
        <f t="shared" si="23"/>
        <v>130000000000</v>
      </c>
      <c r="I149" s="96">
        <v>9.25</v>
      </c>
      <c r="J149" s="97">
        <v>38797</v>
      </c>
      <c r="K149" s="97">
        <f t="shared" si="22"/>
        <v>38785</v>
      </c>
      <c r="L149" s="98">
        <v>44264</v>
      </c>
      <c r="M149" s="23">
        <f t="shared" si="26"/>
        <v>40246</v>
      </c>
      <c r="N149" s="23">
        <f t="shared" si="32"/>
        <v>40232</v>
      </c>
      <c r="O149" s="23"/>
      <c r="P149" s="23"/>
      <c r="Q149" s="22">
        <f t="shared" si="24"/>
        <v>12025000000</v>
      </c>
      <c r="R149" s="24">
        <f t="shared" si="27"/>
        <v>0</v>
      </c>
      <c r="S149" s="25">
        <f t="shared" si="28"/>
        <v>12025000000</v>
      </c>
      <c r="T149" s="24">
        <f t="shared" si="29"/>
        <v>12025000</v>
      </c>
      <c r="U149" s="26"/>
      <c r="V149" s="1" t="str">
        <f t="shared" si="25"/>
        <v>Kho b¹c Nhµ n­íc- Bé Tµi chÝnh</v>
      </c>
      <c r="W149" s="1">
        <v>1</v>
      </c>
    </row>
    <row r="150" spans="1:23" ht="18.75" customHeight="1">
      <c r="A150" s="1">
        <v>1</v>
      </c>
      <c r="B150" s="16">
        <f t="shared" si="30"/>
        <v>146</v>
      </c>
      <c r="C150" s="89" t="s">
        <v>175</v>
      </c>
      <c r="D150" s="89" t="str">
        <f t="shared" si="31"/>
        <v>VN0TP1A10050</v>
      </c>
      <c r="E150" s="16" t="s">
        <v>24</v>
      </c>
      <c r="F150" s="90" t="s">
        <v>25</v>
      </c>
      <c r="G150" s="95">
        <v>1800000</v>
      </c>
      <c r="H150" s="22">
        <f t="shared" si="23"/>
        <v>180000000000</v>
      </c>
      <c r="I150" s="96">
        <v>8.6</v>
      </c>
      <c r="J150" s="97">
        <v>38489</v>
      </c>
      <c r="K150" s="97">
        <f t="shared" si="22"/>
        <v>38478</v>
      </c>
      <c r="L150" s="98">
        <v>40304</v>
      </c>
      <c r="M150" s="23">
        <f t="shared" si="26"/>
        <v>40304</v>
      </c>
      <c r="N150" s="23">
        <f t="shared" si="32"/>
        <v>40290</v>
      </c>
      <c r="O150" s="23"/>
      <c r="P150" s="23"/>
      <c r="Q150" s="22">
        <f t="shared" si="24"/>
        <v>15480000000</v>
      </c>
      <c r="R150" s="24">
        <f t="shared" si="27"/>
        <v>180000000000</v>
      </c>
      <c r="S150" s="25">
        <f t="shared" si="28"/>
        <v>195480000000</v>
      </c>
      <c r="T150" s="24">
        <f t="shared" si="29"/>
        <v>195480000</v>
      </c>
      <c r="U150" s="26"/>
      <c r="V150" s="1" t="str">
        <f t="shared" si="25"/>
        <v>Kho b¹c Nhµ n­íc- Bé Tµi chÝnh</v>
      </c>
      <c r="W150" s="1">
        <v>1</v>
      </c>
    </row>
    <row r="151" spans="1:23" ht="18.75" customHeight="1">
      <c r="A151" s="1">
        <v>1</v>
      </c>
      <c r="B151" s="16">
        <f t="shared" si="30"/>
        <v>147</v>
      </c>
      <c r="C151" s="89" t="s">
        <v>176</v>
      </c>
      <c r="D151" s="89" t="str">
        <f t="shared" si="31"/>
        <v>VN0TP1A10068</v>
      </c>
      <c r="E151" s="16" t="s">
        <v>24</v>
      </c>
      <c r="F151" s="90" t="s">
        <v>25</v>
      </c>
      <c r="G151" s="95">
        <v>7600000</v>
      </c>
      <c r="H151" s="22">
        <f t="shared" si="23"/>
        <v>760000000000</v>
      </c>
      <c r="I151" s="96">
        <v>8.75</v>
      </c>
      <c r="J151" s="97">
        <v>38798</v>
      </c>
      <c r="K151" s="97">
        <f t="shared" si="22"/>
        <v>38791</v>
      </c>
      <c r="L151" s="98">
        <v>40617</v>
      </c>
      <c r="M151" s="23">
        <f t="shared" si="26"/>
        <v>40252</v>
      </c>
      <c r="N151" s="23">
        <f t="shared" si="32"/>
        <v>40238</v>
      </c>
      <c r="O151" s="23"/>
      <c r="P151" s="23"/>
      <c r="Q151" s="22">
        <f t="shared" si="24"/>
        <v>66500000000</v>
      </c>
      <c r="R151" s="24">
        <f t="shared" si="27"/>
        <v>0</v>
      </c>
      <c r="S151" s="25">
        <f t="shared" si="28"/>
        <v>66500000000</v>
      </c>
      <c r="T151" s="24">
        <f t="shared" si="29"/>
        <v>66500000</v>
      </c>
      <c r="U151" s="26"/>
      <c r="V151" s="1" t="str">
        <f t="shared" si="25"/>
        <v>Kho b¹c Nhµ n­íc- Bé Tµi chÝnh</v>
      </c>
      <c r="W151" s="1">
        <v>1</v>
      </c>
    </row>
    <row r="152" spans="1:23" ht="18.75" customHeight="1">
      <c r="A152" s="1">
        <v>1</v>
      </c>
      <c r="B152" s="16">
        <f t="shared" si="30"/>
        <v>148</v>
      </c>
      <c r="C152" s="89" t="s">
        <v>177</v>
      </c>
      <c r="D152" s="89" t="str">
        <f t="shared" si="31"/>
        <v>VN0TP1A11058</v>
      </c>
      <c r="E152" s="16" t="s">
        <v>24</v>
      </c>
      <c r="F152" s="90" t="s">
        <v>174</v>
      </c>
      <c r="G152" s="95">
        <v>1050000</v>
      </c>
      <c r="H152" s="22">
        <f t="shared" si="23"/>
        <v>105000000000</v>
      </c>
      <c r="I152" s="96">
        <v>9.1</v>
      </c>
      <c r="J152" s="97">
        <v>38497</v>
      </c>
      <c r="K152" s="97">
        <f t="shared" si="22"/>
        <v>38489</v>
      </c>
      <c r="L152" s="98">
        <v>43968</v>
      </c>
      <c r="M152" s="23">
        <f t="shared" si="26"/>
        <v>40315</v>
      </c>
      <c r="N152" s="23">
        <f t="shared" si="32"/>
        <v>40301</v>
      </c>
      <c r="O152" s="23"/>
      <c r="P152" s="23"/>
      <c r="Q152" s="22">
        <f t="shared" si="24"/>
        <v>9555000000</v>
      </c>
      <c r="R152" s="24">
        <f t="shared" si="27"/>
        <v>0</v>
      </c>
      <c r="S152" s="25">
        <f t="shared" si="28"/>
        <v>9555000000</v>
      </c>
      <c r="T152" s="24">
        <f t="shared" si="29"/>
        <v>9555000</v>
      </c>
      <c r="U152" s="26"/>
      <c r="V152" s="1" t="str">
        <f t="shared" si="25"/>
        <v>Kho b¹c Nhµ n­íc- Bé Tµi chÝnh</v>
      </c>
      <c r="W152" s="1">
        <v>1</v>
      </c>
    </row>
    <row r="153" spans="1:23" ht="18.75" customHeight="1">
      <c r="A153" s="1">
        <v>1</v>
      </c>
      <c r="B153" s="16">
        <f t="shared" si="30"/>
        <v>149</v>
      </c>
      <c r="C153" s="89" t="s">
        <v>178</v>
      </c>
      <c r="D153" s="89" t="str">
        <f t="shared" si="31"/>
        <v>VN0TP1A11066</v>
      </c>
      <c r="E153" s="16" t="s">
        <v>24</v>
      </c>
      <c r="F153" s="90" t="s">
        <v>25</v>
      </c>
      <c r="G153" s="95">
        <v>13700000</v>
      </c>
      <c r="H153" s="22">
        <f t="shared" si="23"/>
        <v>1370000000000</v>
      </c>
      <c r="I153" s="96">
        <v>8.75</v>
      </c>
      <c r="J153" s="97">
        <v>38805</v>
      </c>
      <c r="K153" s="97">
        <f t="shared" si="22"/>
        <v>38797</v>
      </c>
      <c r="L153" s="98">
        <v>40623</v>
      </c>
      <c r="M153" s="23">
        <f t="shared" si="26"/>
        <v>40258</v>
      </c>
      <c r="N153" s="23">
        <f t="shared" si="32"/>
        <v>40244</v>
      </c>
      <c r="O153" s="23"/>
      <c r="P153" s="23"/>
      <c r="Q153" s="22">
        <f t="shared" si="24"/>
        <v>119875000000</v>
      </c>
      <c r="R153" s="24">
        <f t="shared" si="27"/>
        <v>0</v>
      </c>
      <c r="S153" s="25">
        <f t="shared" si="28"/>
        <v>119875000000</v>
      </c>
      <c r="T153" s="24">
        <f t="shared" si="29"/>
        <v>119875000</v>
      </c>
      <c r="U153" s="26"/>
      <c r="V153" s="1" t="str">
        <f t="shared" si="25"/>
        <v>Kho b¹c Nhµ n­íc- Bé Tµi chÝnh</v>
      </c>
      <c r="W153" s="1">
        <v>1</v>
      </c>
    </row>
    <row r="154" spans="1:23" ht="18.75" customHeight="1">
      <c r="A154" s="1">
        <v>1</v>
      </c>
      <c r="B154" s="16">
        <f t="shared" si="30"/>
        <v>150</v>
      </c>
      <c r="C154" s="89" t="s">
        <v>179</v>
      </c>
      <c r="D154" s="89" t="str">
        <f t="shared" si="31"/>
        <v>VN0TP1A12056</v>
      </c>
      <c r="E154" s="16" t="s">
        <v>24</v>
      </c>
      <c r="F154" s="90" t="s">
        <v>25</v>
      </c>
      <c r="G154" s="95">
        <v>1200000</v>
      </c>
      <c r="H154" s="22">
        <f t="shared" si="23"/>
        <v>120000000000</v>
      </c>
      <c r="I154" s="96">
        <v>8.6</v>
      </c>
      <c r="J154" s="97">
        <v>38502</v>
      </c>
      <c r="K154" s="97">
        <f t="shared" si="22"/>
        <v>38492</v>
      </c>
      <c r="L154" s="98">
        <v>40318</v>
      </c>
      <c r="M154" s="23">
        <f t="shared" si="26"/>
        <v>40318</v>
      </c>
      <c r="N154" s="23">
        <f t="shared" si="32"/>
        <v>40304</v>
      </c>
      <c r="O154" s="23"/>
      <c r="P154" s="23"/>
      <c r="Q154" s="22">
        <f t="shared" si="24"/>
        <v>10320000000</v>
      </c>
      <c r="R154" s="24">
        <f t="shared" si="27"/>
        <v>120000000000</v>
      </c>
      <c r="S154" s="25">
        <f t="shared" si="28"/>
        <v>130320000000</v>
      </c>
      <c r="T154" s="24">
        <f t="shared" si="29"/>
        <v>130320000</v>
      </c>
      <c r="U154" s="26"/>
      <c r="V154" s="1" t="str">
        <f t="shared" si="25"/>
        <v>Kho b¹c Nhµ n­íc- Bé Tµi chÝnh</v>
      </c>
      <c r="W154" s="1">
        <v>1</v>
      </c>
    </row>
    <row r="155" spans="1:23" ht="18.75" customHeight="1">
      <c r="A155" s="1">
        <v>1</v>
      </c>
      <c r="B155" s="16">
        <f t="shared" si="30"/>
        <v>151</v>
      </c>
      <c r="C155" s="89" t="s">
        <v>180</v>
      </c>
      <c r="D155" s="89" t="str">
        <f t="shared" si="31"/>
        <v>VN0TP1A12064</v>
      </c>
      <c r="E155" s="16" t="s">
        <v>24</v>
      </c>
      <c r="F155" s="90" t="s">
        <v>25</v>
      </c>
      <c r="G155" s="95">
        <v>2000000</v>
      </c>
      <c r="H155" s="22">
        <f t="shared" si="23"/>
        <v>200000000000</v>
      </c>
      <c r="I155" s="96">
        <v>8.75</v>
      </c>
      <c r="J155" s="97">
        <v>38805</v>
      </c>
      <c r="K155" s="97">
        <f t="shared" si="22"/>
        <v>38775</v>
      </c>
      <c r="L155" s="98">
        <v>40601</v>
      </c>
      <c r="M155" s="23">
        <f t="shared" si="26"/>
        <v>40236</v>
      </c>
      <c r="N155" s="23">
        <f t="shared" si="32"/>
        <v>40222</v>
      </c>
      <c r="O155" s="23"/>
      <c r="P155" s="23"/>
      <c r="Q155" s="22">
        <f t="shared" si="24"/>
        <v>17500000000</v>
      </c>
      <c r="R155" s="24">
        <f t="shared" si="27"/>
        <v>0</v>
      </c>
      <c r="S155" s="25">
        <f t="shared" si="28"/>
        <v>17500000000</v>
      </c>
      <c r="T155" s="24">
        <f t="shared" si="29"/>
        <v>17500000</v>
      </c>
      <c r="U155" s="26"/>
      <c r="V155" s="1" t="str">
        <f t="shared" si="25"/>
        <v>Kho b¹c Nhµ n­íc- Bé Tµi chÝnh</v>
      </c>
      <c r="W155" s="1">
        <v>1</v>
      </c>
    </row>
    <row r="156" spans="1:23" ht="18.75" customHeight="1">
      <c r="A156" s="1">
        <v>1</v>
      </c>
      <c r="B156" s="16">
        <f t="shared" si="30"/>
        <v>152</v>
      </c>
      <c r="C156" s="89" t="s">
        <v>181</v>
      </c>
      <c r="D156" s="89" t="str">
        <f t="shared" si="31"/>
        <v>VN0TP1A13054</v>
      </c>
      <c r="E156" s="16" t="s">
        <v>24</v>
      </c>
      <c r="F156" s="90" t="s">
        <v>25</v>
      </c>
      <c r="G156" s="95">
        <v>650000</v>
      </c>
      <c r="H156" s="22">
        <f t="shared" si="23"/>
        <v>65000000000</v>
      </c>
      <c r="I156" s="96">
        <v>8.6</v>
      </c>
      <c r="J156" s="97">
        <v>38511</v>
      </c>
      <c r="K156" s="97">
        <f t="shared" si="22"/>
        <v>38499</v>
      </c>
      <c r="L156" s="98">
        <v>40325</v>
      </c>
      <c r="M156" s="23">
        <f t="shared" si="26"/>
        <v>40325</v>
      </c>
      <c r="N156" s="23">
        <f t="shared" si="32"/>
        <v>40311</v>
      </c>
      <c r="O156" s="23"/>
      <c r="P156" s="23"/>
      <c r="Q156" s="22">
        <f t="shared" si="24"/>
        <v>5590000000</v>
      </c>
      <c r="R156" s="24">
        <f t="shared" si="27"/>
        <v>65000000000</v>
      </c>
      <c r="S156" s="25">
        <f t="shared" si="28"/>
        <v>70590000000</v>
      </c>
      <c r="T156" s="24">
        <f t="shared" si="29"/>
        <v>70590000</v>
      </c>
      <c r="U156" s="26"/>
      <c r="V156" s="1" t="str">
        <f t="shared" si="25"/>
        <v>Kho b¹c Nhµ n­íc- Bé Tµi chÝnh</v>
      </c>
      <c r="W156" s="1">
        <v>1</v>
      </c>
    </row>
    <row r="157" spans="1:23" ht="18.75" customHeight="1">
      <c r="A157" s="1">
        <v>1</v>
      </c>
      <c r="B157" s="16">
        <f t="shared" si="30"/>
        <v>153</v>
      </c>
      <c r="C157" s="89" t="s">
        <v>182</v>
      </c>
      <c r="D157" s="89" t="str">
        <f t="shared" si="31"/>
        <v>VN0TP1A13062</v>
      </c>
      <c r="E157" s="16" t="s">
        <v>24</v>
      </c>
      <c r="F157" s="90" t="s">
        <v>25</v>
      </c>
      <c r="G157" s="95">
        <v>11350000</v>
      </c>
      <c r="H157" s="22">
        <f t="shared" si="23"/>
        <v>1135000000000</v>
      </c>
      <c r="I157" s="96">
        <v>8.75</v>
      </c>
      <c r="J157" s="97">
        <v>38819</v>
      </c>
      <c r="K157" s="97">
        <f t="shared" si="22"/>
        <v>38812</v>
      </c>
      <c r="L157" s="98">
        <v>40638</v>
      </c>
      <c r="M157" s="23">
        <f t="shared" si="26"/>
        <v>40273</v>
      </c>
      <c r="N157" s="23">
        <f t="shared" si="32"/>
        <v>40259</v>
      </c>
      <c r="O157" s="23"/>
      <c r="P157" s="23"/>
      <c r="Q157" s="22">
        <f t="shared" si="24"/>
        <v>99312500000</v>
      </c>
      <c r="R157" s="24">
        <f t="shared" si="27"/>
        <v>0</v>
      </c>
      <c r="S157" s="25">
        <f t="shared" si="28"/>
        <v>99312500000</v>
      </c>
      <c r="T157" s="24">
        <f t="shared" si="29"/>
        <v>99312500</v>
      </c>
      <c r="U157" s="26"/>
      <c r="V157" s="1" t="str">
        <f t="shared" si="25"/>
        <v>Kho b¹c Nhµ n­íc- Bé Tµi chÝnh</v>
      </c>
      <c r="W157" s="1">
        <v>1</v>
      </c>
    </row>
    <row r="158" spans="1:23" ht="18.75" customHeight="1">
      <c r="A158" s="1">
        <v>1</v>
      </c>
      <c r="B158" s="16">
        <f t="shared" si="30"/>
        <v>154</v>
      </c>
      <c r="C158" s="89" t="s">
        <v>183</v>
      </c>
      <c r="D158" s="89" t="str">
        <f t="shared" si="31"/>
        <v>VN0TP1A14052</v>
      </c>
      <c r="E158" s="16" t="s">
        <v>24</v>
      </c>
      <c r="F158" s="90" t="s">
        <v>25</v>
      </c>
      <c r="G158" s="95">
        <v>700000</v>
      </c>
      <c r="H158" s="22">
        <f t="shared" si="23"/>
        <v>70000000000</v>
      </c>
      <c r="I158" s="96">
        <v>8.65</v>
      </c>
      <c r="J158" s="97">
        <v>38516</v>
      </c>
      <c r="K158" s="97">
        <f t="shared" si="22"/>
        <v>38509</v>
      </c>
      <c r="L158" s="98">
        <v>40335</v>
      </c>
      <c r="M158" s="23">
        <f t="shared" si="26"/>
        <v>40335</v>
      </c>
      <c r="N158" s="23">
        <f t="shared" si="32"/>
        <v>40321</v>
      </c>
      <c r="O158" s="23"/>
      <c r="P158" s="23"/>
      <c r="Q158" s="22">
        <f t="shared" si="24"/>
        <v>6055000000</v>
      </c>
      <c r="R158" s="24">
        <f t="shared" si="27"/>
        <v>70000000000</v>
      </c>
      <c r="S158" s="25">
        <f t="shared" si="28"/>
        <v>76055000000</v>
      </c>
      <c r="T158" s="24">
        <f t="shared" si="29"/>
        <v>76055000</v>
      </c>
      <c r="U158" s="26"/>
      <c r="V158" s="1" t="str">
        <f t="shared" si="25"/>
        <v>Kho b¹c Nhµ n­íc- Bé Tµi chÝnh</v>
      </c>
      <c r="W158" s="1">
        <v>1</v>
      </c>
    </row>
    <row r="159" spans="1:23" ht="18.75" customHeight="1">
      <c r="A159" s="1">
        <v>1</v>
      </c>
      <c r="B159" s="16">
        <f t="shared" si="30"/>
        <v>155</v>
      </c>
      <c r="C159" s="89" t="s">
        <v>184</v>
      </c>
      <c r="D159" s="89" t="str">
        <f t="shared" si="31"/>
        <v>VN0TP1A14060</v>
      </c>
      <c r="E159" s="16" t="s">
        <v>24</v>
      </c>
      <c r="F159" s="90" t="s">
        <v>174</v>
      </c>
      <c r="G159" s="95">
        <v>3000000</v>
      </c>
      <c r="H159" s="22">
        <f t="shared" si="23"/>
        <v>300000000000</v>
      </c>
      <c r="I159" s="96">
        <v>9.25</v>
      </c>
      <c r="J159" s="97">
        <v>38819</v>
      </c>
      <c r="K159" s="97">
        <f t="shared" si="22"/>
        <v>38812</v>
      </c>
      <c r="L159" s="98">
        <v>44291</v>
      </c>
      <c r="M159" s="23">
        <f t="shared" si="26"/>
        <v>40273</v>
      </c>
      <c r="N159" s="23">
        <f t="shared" si="32"/>
        <v>40259</v>
      </c>
      <c r="O159" s="23"/>
      <c r="P159" s="23"/>
      <c r="Q159" s="22">
        <f t="shared" si="24"/>
        <v>27750000000</v>
      </c>
      <c r="R159" s="24">
        <f t="shared" si="27"/>
        <v>0</v>
      </c>
      <c r="S159" s="25">
        <f t="shared" si="28"/>
        <v>27750000000</v>
      </c>
      <c r="T159" s="24">
        <f t="shared" si="29"/>
        <v>27750000</v>
      </c>
      <c r="U159" s="26"/>
      <c r="V159" s="1" t="str">
        <f t="shared" si="25"/>
        <v>Kho b¹c Nhµ n­íc- Bé Tµi chÝnh</v>
      </c>
      <c r="W159" s="1">
        <v>1</v>
      </c>
    </row>
    <row r="160" spans="1:23" ht="18.75" customHeight="1">
      <c r="A160" s="1">
        <v>1</v>
      </c>
      <c r="B160" s="16">
        <f t="shared" si="30"/>
        <v>156</v>
      </c>
      <c r="C160" s="89" t="s">
        <v>185</v>
      </c>
      <c r="D160" s="89" t="str">
        <f t="shared" si="31"/>
        <v>VN0TP1A15059</v>
      </c>
      <c r="E160" s="16" t="s">
        <v>24</v>
      </c>
      <c r="F160" s="90" t="s">
        <v>174</v>
      </c>
      <c r="G160" s="95">
        <v>1000000</v>
      </c>
      <c r="H160" s="22">
        <f t="shared" si="23"/>
        <v>100000000000</v>
      </c>
      <c r="I160" s="96">
        <v>9.2</v>
      </c>
      <c r="J160" s="97">
        <v>38524</v>
      </c>
      <c r="K160" s="97">
        <f t="shared" si="22"/>
        <v>38518</v>
      </c>
      <c r="L160" s="98">
        <v>43997</v>
      </c>
      <c r="M160" s="23">
        <f t="shared" si="26"/>
        <v>40344</v>
      </c>
      <c r="N160" s="23">
        <f t="shared" si="32"/>
        <v>40330</v>
      </c>
      <c r="O160" s="23"/>
      <c r="P160" s="23"/>
      <c r="Q160" s="22">
        <f t="shared" si="24"/>
        <v>9200000000</v>
      </c>
      <c r="R160" s="24">
        <f t="shared" si="27"/>
        <v>0</v>
      </c>
      <c r="S160" s="25">
        <f t="shared" si="28"/>
        <v>9200000000</v>
      </c>
      <c r="T160" s="24">
        <f t="shared" si="29"/>
        <v>9200000</v>
      </c>
      <c r="U160" s="26"/>
      <c r="V160" s="1" t="str">
        <f t="shared" si="25"/>
        <v>Kho b¹c Nhµ n­íc- Bé Tµi chÝnh</v>
      </c>
      <c r="W160" s="1">
        <v>1</v>
      </c>
    </row>
    <row r="161" spans="1:23" ht="18.75" customHeight="1">
      <c r="A161" s="1">
        <v>1</v>
      </c>
      <c r="B161" s="16">
        <f t="shared" si="30"/>
        <v>157</v>
      </c>
      <c r="C161" s="89" t="s">
        <v>186</v>
      </c>
      <c r="D161" s="89" t="str">
        <f t="shared" si="31"/>
        <v>VN0TP1A15067</v>
      </c>
      <c r="E161" s="16" t="s">
        <v>24</v>
      </c>
      <c r="F161" s="90" t="s">
        <v>25</v>
      </c>
      <c r="G161" s="95">
        <v>5000000</v>
      </c>
      <c r="H161" s="22">
        <f t="shared" si="23"/>
        <v>500000000000</v>
      </c>
      <c r="I161" s="96">
        <v>8.75</v>
      </c>
      <c r="J161" s="97">
        <v>38827</v>
      </c>
      <c r="K161" s="97">
        <f t="shared" si="22"/>
        <v>38826</v>
      </c>
      <c r="L161" s="98">
        <v>40652</v>
      </c>
      <c r="M161" s="23">
        <f t="shared" si="26"/>
        <v>40287</v>
      </c>
      <c r="N161" s="23">
        <f t="shared" si="32"/>
        <v>40273</v>
      </c>
      <c r="O161" s="23"/>
      <c r="P161" s="23"/>
      <c r="Q161" s="22">
        <f t="shared" si="24"/>
        <v>43750000000</v>
      </c>
      <c r="R161" s="24">
        <f t="shared" si="27"/>
        <v>0</v>
      </c>
      <c r="S161" s="25">
        <f t="shared" si="28"/>
        <v>43750000000</v>
      </c>
      <c r="T161" s="24">
        <f t="shared" si="29"/>
        <v>43750000</v>
      </c>
      <c r="U161" s="26"/>
      <c r="V161" s="1" t="str">
        <f t="shared" si="25"/>
        <v>Kho b¹c Nhµ n­íc- Bé Tµi chÝnh</v>
      </c>
      <c r="W161" s="1">
        <v>1</v>
      </c>
    </row>
    <row r="162" spans="1:23" ht="18.75" customHeight="1">
      <c r="A162" s="1">
        <v>1</v>
      </c>
      <c r="B162" s="16">
        <f t="shared" si="30"/>
        <v>158</v>
      </c>
      <c r="C162" s="89" t="s">
        <v>187</v>
      </c>
      <c r="D162" s="89" t="str">
        <f t="shared" si="31"/>
        <v>VN0TP1A16057</v>
      </c>
      <c r="E162" s="16" t="s">
        <v>24</v>
      </c>
      <c r="F162" s="90" t="s">
        <v>25</v>
      </c>
      <c r="G162" s="95">
        <v>600000</v>
      </c>
      <c r="H162" s="22">
        <f t="shared" si="23"/>
        <v>60000000000</v>
      </c>
      <c r="I162" s="96">
        <v>8.7</v>
      </c>
      <c r="J162" s="97">
        <v>38531</v>
      </c>
      <c r="K162" s="97">
        <f t="shared" si="22"/>
        <v>38520</v>
      </c>
      <c r="L162" s="98">
        <v>40346</v>
      </c>
      <c r="M162" s="23">
        <f t="shared" si="26"/>
        <v>40346</v>
      </c>
      <c r="N162" s="23">
        <f t="shared" si="32"/>
        <v>40332</v>
      </c>
      <c r="O162" s="23"/>
      <c r="P162" s="23"/>
      <c r="Q162" s="22">
        <f t="shared" si="24"/>
        <v>5220000000</v>
      </c>
      <c r="R162" s="24">
        <f t="shared" si="27"/>
        <v>60000000000</v>
      </c>
      <c r="S162" s="25">
        <f t="shared" si="28"/>
        <v>65220000000</v>
      </c>
      <c r="T162" s="24">
        <f t="shared" si="29"/>
        <v>65220000</v>
      </c>
      <c r="U162" s="26"/>
      <c r="V162" s="1" t="str">
        <f t="shared" si="25"/>
        <v>Kho b¹c Nhµ n­íc- Bé Tµi chÝnh</v>
      </c>
      <c r="W162" s="1">
        <v>1</v>
      </c>
    </row>
    <row r="163" spans="1:23" ht="18.75" customHeight="1">
      <c r="A163" s="1">
        <v>1</v>
      </c>
      <c r="B163" s="16">
        <f t="shared" si="30"/>
        <v>159</v>
      </c>
      <c r="C163" s="89" t="s">
        <v>188</v>
      </c>
      <c r="D163" s="89" t="str">
        <f t="shared" si="31"/>
        <v>VN0TP1A16065</v>
      </c>
      <c r="E163" s="16" t="s">
        <v>24</v>
      </c>
      <c r="F163" s="90" t="s">
        <v>25</v>
      </c>
      <c r="G163" s="95">
        <v>5000000</v>
      </c>
      <c r="H163" s="22">
        <f t="shared" si="23"/>
        <v>500000000000</v>
      </c>
      <c r="I163" s="96">
        <v>8.75</v>
      </c>
      <c r="J163" s="97">
        <v>38827</v>
      </c>
      <c r="K163" s="97">
        <f t="shared" si="22"/>
        <v>38842</v>
      </c>
      <c r="L163" s="98">
        <v>40668</v>
      </c>
      <c r="M163" s="23">
        <f t="shared" si="26"/>
        <v>40303</v>
      </c>
      <c r="N163" s="23">
        <f t="shared" si="32"/>
        <v>40289</v>
      </c>
      <c r="O163" s="23"/>
      <c r="P163" s="23"/>
      <c r="Q163" s="22">
        <f t="shared" si="24"/>
        <v>43750000000</v>
      </c>
      <c r="R163" s="24">
        <f t="shared" si="27"/>
        <v>0</v>
      </c>
      <c r="S163" s="25">
        <f t="shared" si="28"/>
        <v>43750000000</v>
      </c>
      <c r="T163" s="24">
        <f t="shared" si="29"/>
        <v>43750000</v>
      </c>
      <c r="U163" s="26"/>
      <c r="V163" s="1" t="str">
        <f t="shared" si="25"/>
        <v>Kho b¹c Nhµ n­íc- Bé Tµi chÝnh</v>
      </c>
      <c r="W163" s="1">
        <v>1</v>
      </c>
    </row>
    <row r="164" spans="1:23" ht="18.75" customHeight="1">
      <c r="A164" s="1">
        <v>1</v>
      </c>
      <c r="B164" s="16">
        <f t="shared" si="30"/>
        <v>160</v>
      </c>
      <c r="C164" s="89" t="s">
        <v>189</v>
      </c>
      <c r="D164" s="89" t="str">
        <f t="shared" si="31"/>
        <v>VN0TP1A17055</v>
      </c>
      <c r="E164" s="16" t="s">
        <v>24</v>
      </c>
      <c r="F164" s="90" t="s">
        <v>25</v>
      </c>
      <c r="G164" s="95">
        <v>1700000</v>
      </c>
      <c r="H164" s="22">
        <f t="shared" si="23"/>
        <v>170000000000</v>
      </c>
      <c r="I164" s="96">
        <v>8.7</v>
      </c>
      <c r="J164" s="97">
        <v>38539</v>
      </c>
      <c r="K164" s="97">
        <f t="shared" si="22"/>
        <v>38533</v>
      </c>
      <c r="L164" s="98">
        <v>40359</v>
      </c>
      <c r="M164" s="23">
        <f t="shared" si="26"/>
        <v>40359</v>
      </c>
      <c r="N164" s="23">
        <f t="shared" si="32"/>
        <v>40345</v>
      </c>
      <c r="O164" s="23"/>
      <c r="P164" s="23"/>
      <c r="Q164" s="22">
        <f t="shared" si="24"/>
        <v>14789999999.999998</v>
      </c>
      <c r="R164" s="24">
        <f t="shared" si="27"/>
        <v>170000000000</v>
      </c>
      <c r="S164" s="25">
        <f t="shared" si="28"/>
        <v>184790000000</v>
      </c>
      <c r="T164" s="24">
        <f t="shared" si="29"/>
        <v>184790000</v>
      </c>
      <c r="U164" s="26"/>
      <c r="V164" s="1" t="str">
        <f t="shared" si="25"/>
        <v>Kho b¹c Nhµ n­íc- Bé Tµi chÝnh</v>
      </c>
      <c r="W164" s="1">
        <v>1</v>
      </c>
    </row>
    <row r="165" spans="1:23" ht="18.75" customHeight="1">
      <c r="A165" s="1">
        <v>1</v>
      </c>
      <c r="B165" s="16">
        <f t="shared" si="30"/>
        <v>161</v>
      </c>
      <c r="C165" s="89" t="s">
        <v>190</v>
      </c>
      <c r="D165" s="89" t="str">
        <f t="shared" si="31"/>
        <v>VN0TP1A18053</v>
      </c>
      <c r="E165" s="16" t="s">
        <v>24</v>
      </c>
      <c r="F165" s="90" t="s">
        <v>174</v>
      </c>
      <c r="G165" s="95">
        <v>900000</v>
      </c>
      <c r="H165" s="22">
        <f t="shared" si="23"/>
        <v>90000000000</v>
      </c>
      <c r="I165" s="96">
        <v>9.2</v>
      </c>
      <c r="J165" s="97">
        <v>38539</v>
      </c>
      <c r="K165" s="97">
        <f t="shared" si="22"/>
        <v>38533</v>
      </c>
      <c r="L165" s="98">
        <v>44012</v>
      </c>
      <c r="M165" s="23">
        <f t="shared" si="26"/>
        <v>40359</v>
      </c>
      <c r="N165" s="23">
        <f t="shared" si="32"/>
        <v>40345</v>
      </c>
      <c r="O165" s="23"/>
      <c r="P165" s="23"/>
      <c r="Q165" s="22">
        <f t="shared" si="24"/>
        <v>8279999999.999999</v>
      </c>
      <c r="R165" s="24">
        <f t="shared" si="27"/>
        <v>0</v>
      </c>
      <c r="S165" s="25">
        <f t="shared" si="28"/>
        <v>8279999999.999999</v>
      </c>
      <c r="T165" s="24">
        <f t="shared" si="29"/>
        <v>8279999.999999999</v>
      </c>
      <c r="U165" s="26"/>
      <c r="V165" s="1" t="str">
        <f t="shared" si="25"/>
        <v>Kho b¹c Nhµ n­íc- Bé Tµi chÝnh</v>
      </c>
      <c r="W165" s="1">
        <v>1</v>
      </c>
    </row>
    <row r="166" spans="1:23" ht="18.75" customHeight="1">
      <c r="A166" s="1">
        <v>1</v>
      </c>
      <c r="B166" s="16">
        <f t="shared" si="30"/>
        <v>162</v>
      </c>
      <c r="C166" s="89" t="s">
        <v>191</v>
      </c>
      <c r="D166" s="89" t="str">
        <f t="shared" si="31"/>
        <v>VN0TP1A19051</v>
      </c>
      <c r="E166" s="16" t="s">
        <v>24</v>
      </c>
      <c r="F166" s="90" t="s">
        <v>25</v>
      </c>
      <c r="G166" s="95">
        <v>3200000</v>
      </c>
      <c r="H166" s="22">
        <f t="shared" si="23"/>
        <v>320000000000</v>
      </c>
      <c r="I166" s="96">
        <v>8.7</v>
      </c>
      <c r="J166" s="97">
        <v>38548</v>
      </c>
      <c r="K166" s="97">
        <f aca="true" t="shared" si="33" ref="K166:K221">+DATE(YEAR(L166)-F166,MONTH(L166),DAY(L166))</f>
        <v>38540</v>
      </c>
      <c r="L166" s="98">
        <v>40366</v>
      </c>
      <c r="M166" s="23">
        <f t="shared" si="26"/>
        <v>40366</v>
      </c>
      <c r="N166" s="23">
        <f t="shared" si="32"/>
        <v>40352</v>
      </c>
      <c r="O166" s="23"/>
      <c r="P166" s="23"/>
      <c r="Q166" s="22">
        <f t="shared" si="24"/>
        <v>27839999999.999996</v>
      </c>
      <c r="R166" s="24">
        <f t="shared" si="27"/>
        <v>320000000000</v>
      </c>
      <c r="S166" s="25">
        <f t="shared" si="28"/>
        <v>347840000000</v>
      </c>
      <c r="T166" s="24">
        <f t="shared" si="29"/>
        <v>347840000</v>
      </c>
      <c r="U166" s="26"/>
      <c r="V166" s="1" t="str">
        <f t="shared" si="25"/>
        <v>Kho b¹c Nhµ n­íc- Bé Tµi chÝnh</v>
      </c>
      <c r="W166" s="1">
        <v>1</v>
      </c>
    </row>
    <row r="167" spans="1:23" ht="18.75" customHeight="1">
      <c r="A167" s="1">
        <v>1</v>
      </c>
      <c r="B167" s="16">
        <f t="shared" si="30"/>
        <v>163</v>
      </c>
      <c r="C167" s="89" t="s">
        <v>192</v>
      </c>
      <c r="D167" s="89" t="str">
        <f t="shared" si="31"/>
        <v>VN0TP1A20059</v>
      </c>
      <c r="E167" s="16" t="s">
        <v>24</v>
      </c>
      <c r="F167" s="90" t="s">
        <v>25</v>
      </c>
      <c r="G167" s="95">
        <v>500000</v>
      </c>
      <c r="H167" s="22">
        <f t="shared" si="23"/>
        <v>50000000000</v>
      </c>
      <c r="I167" s="96">
        <v>8.7</v>
      </c>
      <c r="J167" s="97">
        <v>38565</v>
      </c>
      <c r="K167" s="97">
        <f t="shared" si="33"/>
        <v>38555</v>
      </c>
      <c r="L167" s="98">
        <v>40381</v>
      </c>
      <c r="M167" s="23">
        <f t="shared" si="26"/>
        <v>40381</v>
      </c>
      <c r="N167" s="23">
        <f t="shared" si="32"/>
        <v>40367</v>
      </c>
      <c r="O167" s="23"/>
      <c r="P167" s="23"/>
      <c r="Q167" s="22">
        <f t="shared" si="24"/>
        <v>4350000000</v>
      </c>
      <c r="R167" s="24">
        <f t="shared" si="27"/>
        <v>50000000000</v>
      </c>
      <c r="S167" s="25">
        <f t="shared" si="28"/>
        <v>54350000000</v>
      </c>
      <c r="T167" s="24">
        <f t="shared" si="29"/>
        <v>54350000</v>
      </c>
      <c r="U167" s="26"/>
      <c r="V167" s="1" t="str">
        <f t="shared" si="25"/>
        <v>Kho b¹c Nhµ n­íc- Bé Tµi chÝnh</v>
      </c>
      <c r="W167" s="1">
        <v>1</v>
      </c>
    </row>
    <row r="168" spans="1:23" ht="18.75" customHeight="1">
      <c r="A168" s="1">
        <v>1</v>
      </c>
      <c r="B168" s="16">
        <f t="shared" si="30"/>
        <v>164</v>
      </c>
      <c r="C168" s="89" t="s">
        <v>193</v>
      </c>
      <c r="D168" s="89" t="str">
        <f t="shared" si="31"/>
        <v>VN0TP1A23053</v>
      </c>
      <c r="E168" s="16" t="s">
        <v>24</v>
      </c>
      <c r="F168" s="90" t="s">
        <v>25</v>
      </c>
      <c r="G168" s="95">
        <v>1580000</v>
      </c>
      <c r="H168" s="22">
        <f t="shared" si="23"/>
        <v>158000000000</v>
      </c>
      <c r="I168" s="96">
        <v>8.7</v>
      </c>
      <c r="J168" s="97">
        <v>38572</v>
      </c>
      <c r="K168" s="97">
        <f t="shared" si="33"/>
        <v>38561</v>
      </c>
      <c r="L168" s="98">
        <v>40387</v>
      </c>
      <c r="M168" s="23">
        <f t="shared" si="26"/>
        <v>40387</v>
      </c>
      <c r="N168" s="23">
        <f t="shared" si="32"/>
        <v>40373</v>
      </c>
      <c r="O168" s="23"/>
      <c r="P168" s="23"/>
      <c r="Q168" s="22">
        <f t="shared" si="24"/>
        <v>13745999999.999998</v>
      </c>
      <c r="R168" s="24">
        <f t="shared" si="27"/>
        <v>158000000000</v>
      </c>
      <c r="S168" s="25">
        <f t="shared" si="28"/>
        <v>171746000000</v>
      </c>
      <c r="T168" s="24">
        <f t="shared" si="29"/>
        <v>171746000</v>
      </c>
      <c r="U168" s="26"/>
      <c r="V168" s="1" t="str">
        <f t="shared" si="25"/>
        <v>Kho b¹c Nhµ n­íc- Bé Tµi chÝnh</v>
      </c>
      <c r="W168" s="1">
        <v>1</v>
      </c>
    </row>
    <row r="169" spans="1:23" ht="18.75" customHeight="1">
      <c r="A169" s="1">
        <v>1</v>
      </c>
      <c r="B169" s="16">
        <f t="shared" si="30"/>
        <v>165</v>
      </c>
      <c r="C169" s="89" t="s">
        <v>194</v>
      </c>
      <c r="D169" s="89" t="str">
        <f t="shared" si="31"/>
        <v>VN0TP1A24051</v>
      </c>
      <c r="E169" s="16" t="s">
        <v>24</v>
      </c>
      <c r="F169" s="90" t="s">
        <v>25</v>
      </c>
      <c r="G169" s="95">
        <v>4800000</v>
      </c>
      <c r="H169" s="22">
        <f t="shared" si="23"/>
        <v>480000000000</v>
      </c>
      <c r="I169" s="96">
        <v>8.75</v>
      </c>
      <c r="J169" s="97">
        <v>38572</v>
      </c>
      <c r="K169" s="97">
        <f t="shared" si="33"/>
        <v>38572</v>
      </c>
      <c r="L169" s="98">
        <v>40398</v>
      </c>
      <c r="M169" s="23">
        <f t="shared" si="26"/>
        <v>40398</v>
      </c>
      <c r="N169" s="23">
        <f t="shared" si="32"/>
        <v>40384</v>
      </c>
      <c r="O169" s="23"/>
      <c r="P169" s="23"/>
      <c r="Q169" s="22">
        <f t="shared" si="24"/>
        <v>42000000000</v>
      </c>
      <c r="R169" s="24">
        <f t="shared" si="27"/>
        <v>480000000000</v>
      </c>
      <c r="S169" s="25">
        <f t="shared" si="28"/>
        <v>522000000000</v>
      </c>
      <c r="T169" s="27">
        <f t="shared" si="29"/>
        <v>522000000</v>
      </c>
      <c r="U169" s="26"/>
      <c r="V169" s="1" t="str">
        <f t="shared" si="25"/>
        <v>Kho b¹c Nhµ n­íc- Bé Tµi chÝnh</v>
      </c>
      <c r="W169" s="1">
        <v>1</v>
      </c>
    </row>
    <row r="170" spans="1:23" ht="18.75" customHeight="1">
      <c r="A170" s="1">
        <v>1</v>
      </c>
      <c r="B170" s="16">
        <f t="shared" si="30"/>
        <v>166</v>
      </c>
      <c r="C170" s="89" t="s">
        <v>195</v>
      </c>
      <c r="D170" s="89" t="str">
        <f t="shared" si="31"/>
        <v>VN0TP1A25058</v>
      </c>
      <c r="E170" s="16" t="s">
        <v>24</v>
      </c>
      <c r="F170" s="90" t="s">
        <v>25</v>
      </c>
      <c r="G170" s="95">
        <v>2800000</v>
      </c>
      <c r="H170" s="22">
        <f t="shared" si="23"/>
        <v>280000000000</v>
      </c>
      <c r="I170" s="96">
        <v>8.75</v>
      </c>
      <c r="J170" s="97">
        <v>38600</v>
      </c>
      <c r="K170" s="97">
        <f t="shared" si="33"/>
        <v>38589</v>
      </c>
      <c r="L170" s="98">
        <v>40415</v>
      </c>
      <c r="M170" s="23">
        <f t="shared" si="26"/>
        <v>40415</v>
      </c>
      <c r="N170" s="23">
        <f t="shared" si="32"/>
        <v>40401</v>
      </c>
      <c r="O170" s="23"/>
      <c r="P170" s="23"/>
      <c r="Q170" s="22">
        <f t="shared" si="24"/>
        <v>24500000000</v>
      </c>
      <c r="R170" s="24">
        <f t="shared" si="27"/>
        <v>280000000000</v>
      </c>
      <c r="S170" s="25">
        <f t="shared" si="28"/>
        <v>304500000000</v>
      </c>
      <c r="T170" s="27">
        <f t="shared" si="29"/>
        <v>304500000</v>
      </c>
      <c r="U170" s="26"/>
      <c r="V170" s="1" t="str">
        <f t="shared" si="25"/>
        <v>Kho b¹c Nhµ n­íc- Bé Tµi chÝnh</v>
      </c>
      <c r="W170" s="1">
        <v>1</v>
      </c>
    </row>
    <row r="171" spans="1:23" ht="18.75" customHeight="1">
      <c r="A171" s="1">
        <v>1</v>
      </c>
      <c r="B171" s="16">
        <f t="shared" si="30"/>
        <v>167</v>
      </c>
      <c r="C171" s="89" t="s">
        <v>196</v>
      </c>
      <c r="D171" s="89" t="str">
        <f t="shared" si="31"/>
        <v>VN0TP1A26056</v>
      </c>
      <c r="E171" s="16" t="s">
        <v>24</v>
      </c>
      <c r="F171" s="90" t="s">
        <v>174</v>
      </c>
      <c r="G171" s="95">
        <v>500000</v>
      </c>
      <c r="H171" s="22">
        <f t="shared" si="23"/>
        <v>50000000000</v>
      </c>
      <c r="I171" s="96">
        <v>9.25</v>
      </c>
      <c r="J171" s="97">
        <v>38600</v>
      </c>
      <c r="K171" s="97">
        <f t="shared" si="33"/>
        <v>38589</v>
      </c>
      <c r="L171" s="98">
        <v>44068</v>
      </c>
      <c r="M171" s="23">
        <f t="shared" si="26"/>
        <v>40415</v>
      </c>
      <c r="N171" s="23">
        <f t="shared" si="32"/>
        <v>40401</v>
      </c>
      <c r="O171" s="23"/>
      <c r="P171" s="23"/>
      <c r="Q171" s="22">
        <f t="shared" si="24"/>
        <v>4625000000</v>
      </c>
      <c r="R171" s="24">
        <f t="shared" si="27"/>
        <v>0</v>
      </c>
      <c r="S171" s="25">
        <f t="shared" si="28"/>
        <v>4625000000</v>
      </c>
      <c r="T171" s="27">
        <f t="shared" si="29"/>
        <v>4625000</v>
      </c>
      <c r="U171" s="26"/>
      <c r="V171" s="1" t="str">
        <f t="shared" si="25"/>
        <v>Kho b¹c Nhµ n­íc- Bé Tµi chÝnh</v>
      </c>
      <c r="W171" s="1">
        <v>1</v>
      </c>
    </row>
    <row r="172" spans="1:23" ht="18.75" customHeight="1">
      <c r="A172" s="1">
        <v>1</v>
      </c>
      <c r="B172" s="16">
        <f t="shared" si="30"/>
        <v>168</v>
      </c>
      <c r="C172" s="89" t="s">
        <v>197</v>
      </c>
      <c r="D172" s="89" t="str">
        <f t="shared" si="31"/>
        <v>VN0TP1A27054</v>
      </c>
      <c r="E172" s="16" t="s">
        <v>24</v>
      </c>
      <c r="F172" s="90" t="s">
        <v>25</v>
      </c>
      <c r="G172" s="95">
        <v>3800000</v>
      </c>
      <c r="H172" s="22">
        <f t="shared" si="23"/>
        <v>380000000000</v>
      </c>
      <c r="I172" s="96">
        <v>8.75</v>
      </c>
      <c r="J172" s="97">
        <v>38609</v>
      </c>
      <c r="K172" s="97">
        <f t="shared" si="33"/>
        <v>38603</v>
      </c>
      <c r="L172" s="98">
        <v>40429</v>
      </c>
      <c r="M172" s="23">
        <f t="shared" si="26"/>
        <v>40429</v>
      </c>
      <c r="N172" s="23">
        <f t="shared" si="32"/>
        <v>40415</v>
      </c>
      <c r="O172" s="23"/>
      <c r="P172" s="23"/>
      <c r="Q172" s="22">
        <f t="shared" si="24"/>
        <v>33250000000</v>
      </c>
      <c r="R172" s="24">
        <f t="shared" si="27"/>
        <v>380000000000</v>
      </c>
      <c r="S172" s="25">
        <f t="shared" si="28"/>
        <v>413250000000</v>
      </c>
      <c r="T172" s="24">
        <f t="shared" si="29"/>
        <v>413250000</v>
      </c>
      <c r="U172" s="26"/>
      <c r="V172" s="1" t="str">
        <f t="shared" si="25"/>
        <v>Kho b¹c Nhµ n­íc- Bé Tµi chÝnh</v>
      </c>
      <c r="W172" s="1">
        <v>1</v>
      </c>
    </row>
    <row r="173" spans="1:23" ht="18.75" customHeight="1">
      <c r="A173" s="1">
        <v>1</v>
      </c>
      <c r="B173" s="16">
        <f t="shared" si="30"/>
        <v>169</v>
      </c>
      <c r="C173" s="89" t="s">
        <v>198</v>
      </c>
      <c r="D173" s="89" t="str">
        <f t="shared" si="31"/>
        <v>VN0TP1A28052</v>
      </c>
      <c r="E173" s="16" t="s">
        <v>24</v>
      </c>
      <c r="F173" s="90" t="s">
        <v>25</v>
      </c>
      <c r="G173" s="95">
        <v>1300000</v>
      </c>
      <c r="H173" s="22">
        <f t="shared" si="23"/>
        <v>130000000000</v>
      </c>
      <c r="I173" s="96">
        <v>8.75</v>
      </c>
      <c r="J173" s="97">
        <v>38615</v>
      </c>
      <c r="K173" s="97">
        <f t="shared" si="33"/>
        <v>38608</v>
      </c>
      <c r="L173" s="98">
        <v>40434</v>
      </c>
      <c r="M173" s="23">
        <f t="shared" si="26"/>
        <v>40434</v>
      </c>
      <c r="N173" s="23">
        <f t="shared" si="32"/>
        <v>40420</v>
      </c>
      <c r="O173" s="23"/>
      <c r="P173" s="23"/>
      <c r="Q173" s="22">
        <f t="shared" si="24"/>
        <v>11375000000</v>
      </c>
      <c r="R173" s="24">
        <f t="shared" si="27"/>
        <v>130000000000</v>
      </c>
      <c r="S173" s="25">
        <f t="shared" si="28"/>
        <v>141375000000</v>
      </c>
      <c r="T173" s="24">
        <f t="shared" si="29"/>
        <v>141375000</v>
      </c>
      <c r="U173" s="26"/>
      <c r="V173" s="1" t="str">
        <f t="shared" si="25"/>
        <v>Kho b¹c Nhµ n­íc- Bé Tµi chÝnh</v>
      </c>
      <c r="W173" s="1">
        <v>1</v>
      </c>
    </row>
    <row r="174" spans="1:23" ht="18.75" customHeight="1">
      <c r="A174" s="1">
        <v>1</v>
      </c>
      <c r="B174" s="16">
        <f t="shared" si="30"/>
        <v>170</v>
      </c>
      <c r="C174" s="89" t="s">
        <v>199</v>
      </c>
      <c r="D174" s="89" t="str">
        <f t="shared" si="31"/>
        <v>VN0TP1A29050</v>
      </c>
      <c r="E174" s="16" t="s">
        <v>24</v>
      </c>
      <c r="F174" s="90" t="s">
        <v>25</v>
      </c>
      <c r="G174" s="95">
        <v>2000000</v>
      </c>
      <c r="H174" s="22">
        <f t="shared" si="23"/>
        <v>200000000000</v>
      </c>
      <c r="I174" s="96">
        <v>8.75</v>
      </c>
      <c r="J174" s="97">
        <v>38615</v>
      </c>
      <c r="K174" s="97">
        <f t="shared" si="33"/>
        <v>38610</v>
      </c>
      <c r="L174" s="98">
        <v>40436</v>
      </c>
      <c r="M174" s="23">
        <f t="shared" si="26"/>
        <v>40436</v>
      </c>
      <c r="N174" s="23">
        <f t="shared" si="32"/>
        <v>40422</v>
      </c>
      <c r="O174" s="23"/>
      <c r="P174" s="23"/>
      <c r="Q174" s="22">
        <f t="shared" si="24"/>
        <v>17500000000</v>
      </c>
      <c r="R174" s="24">
        <f t="shared" si="27"/>
        <v>200000000000</v>
      </c>
      <c r="S174" s="25">
        <f t="shared" si="28"/>
        <v>217500000000</v>
      </c>
      <c r="T174" s="24">
        <f t="shared" si="29"/>
        <v>217500000</v>
      </c>
      <c r="U174" s="26"/>
      <c r="V174" s="1" t="str">
        <f t="shared" si="25"/>
        <v>Kho b¹c Nhµ n­íc- Bé Tµi chÝnh</v>
      </c>
      <c r="W174" s="1">
        <v>1</v>
      </c>
    </row>
    <row r="175" spans="1:23" ht="18.75" customHeight="1">
      <c r="A175" s="1">
        <v>1</v>
      </c>
      <c r="B175" s="16">
        <f t="shared" si="30"/>
        <v>171</v>
      </c>
      <c r="C175" s="89" t="s">
        <v>200</v>
      </c>
      <c r="D175" s="89" t="str">
        <f t="shared" si="31"/>
        <v>VN0TP1A30058</v>
      </c>
      <c r="E175" s="16" t="s">
        <v>24</v>
      </c>
      <c r="F175" s="90" t="s">
        <v>174</v>
      </c>
      <c r="G175" s="95">
        <v>500000</v>
      </c>
      <c r="H175" s="22">
        <f t="shared" si="23"/>
        <v>50000000000</v>
      </c>
      <c r="I175" s="96">
        <v>9.25</v>
      </c>
      <c r="J175" s="97">
        <v>38622</v>
      </c>
      <c r="K175" s="97">
        <f t="shared" si="33"/>
        <v>38603</v>
      </c>
      <c r="L175" s="98">
        <v>44082</v>
      </c>
      <c r="M175" s="23">
        <f t="shared" si="26"/>
        <v>40429</v>
      </c>
      <c r="N175" s="23">
        <f t="shared" si="32"/>
        <v>40415</v>
      </c>
      <c r="O175" s="23"/>
      <c r="P175" s="23"/>
      <c r="Q175" s="22">
        <f t="shared" si="24"/>
        <v>4625000000</v>
      </c>
      <c r="R175" s="24">
        <f t="shared" si="27"/>
        <v>0</v>
      </c>
      <c r="S175" s="25">
        <f t="shared" si="28"/>
        <v>4625000000</v>
      </c>
      <c r="T175" s="24">
        <f t="shared" si="29"/>
        <v>4625000</v>
      </c>
      <c r="U175" s="26"/>
      <c r="V175" s="1" t="str">
        <f t="shared" si="25"/>
        <v>Kho b¹c Nhµ n­íc- Bé Tµi chÝnh</v>
      </c>
      <c r="W175" s="1">
        <v>1</v>
      </c>
    </row>
    <row r="176" spans="1:23" ht="18.75" customHeight="1">
      <c r="A176" s="1">
        <v>1</v>
      </c>
      <c r="B176" s="16">
        <f t="shared" si="30"/>
        <v>172</v>
      </c>
      <c r="C176" s="89" t="s">
        <v>201</v>
      </c>
      <c r="D176" s="89" t="str">
        <f t="shared" si="31"/>
        <v>VN0TP1A31056</v>
      </c>
      <c r="E176" s="16" t="s">
        <v>24</v>
      </c>
      <c r="F176" s="90" t="s">
        <v>25</v>
      </c>
      <c r="G176" s="95">
        <v>7200000</v>
      </c>
      <c r="H176" s="22">
        <f t="shared" si="23"/>
        <v>720000000000</v>
      </c>
      <c r="I176" s="96">
        <v>8.75</v>
      </c>
      <c r="J176" s="97">
        <v>38625</v>
      </c>
      <c r="K176" s="97">
        <f t="shared" si="33"/>
        <v>38623</v>
      </c>
      <c r="L176" s="98">
        <v>40449</v>
      </c>
      <c r="M176" s="23">
        <f t="shared" si="26"/>
        <v>40449</v>
      </c>
      <c r="N176" s="23">
        <f t="shared" si="32"/>
        <v>40435</v>
      </c>
      <c r="O176" s="23"/>
      <c r="P176" s="23"/>
      <c r="Q176" s="22">
        <f t="shared" si="24"/>
        <v>63000000000</v>
      </c>
      <c r="R176" s="24">
        <f t="shared" si="27"/>
        <v>720000000000</v>
      </c>
      <c r="S176" s="25">
        <f t="shared" si="28"/>
        <v>783000000000</v>
      </c>
      <c r="T176" s="24">
        <f t="shared" si="29"/>
        <v>783000000</v>
      </c>
      <c r="U176" s="26"/>
      <c r="V176" s="1" t="str">
        <f t="shared" si="25"/>
        <v>Kho b¹c Nhµ n­íc- Bé Tµi chÝnh</v>
      </c>
      <c r="W176" s="1">
        <v>1</v>
      </c>
    </row>
    <row r="177" spans="1:22" ht="18.75" customHeight="1">
      <c r="A177" s="1">
        <v>5</v>
      </c>
      <c r="B177" s="16">
        <f t="shared" si="30"/>
        <v>173</v>
      </c>
      <c r="C177" s="89" t="s">
        <v>202</v>
      </c>
      <c r="D177" s="89" t="str">
        <f t="shared" si="31"/>
        <v>VN0TP1A34050</v>
      </c>
      <c r="E177" s="16" t="s">
        <v>24</v>
      </c>
      <c r="F177" s="90" t="s">
        <v>25</v>
      </c>
      <c r="G177" s="95">
        <v>2500000</v>
      </c>
      <c r="H177" s="22">
        <f t="shared" si="23"/>
        <v>250000000000</v>
      </c>
      <c r="I177" s="96">
        <v>8.75</v>
      </c>
      <c r="J177" s="97">
        <v>38635</v>
      </c>
      <c r="K177" s="97">
        <f t="shared" si="33"/>
        <v>38631</v>
      </c>
      <c r="L177" s="98">
        <v>40457</v>
      </c>
      <c r="M177" s="23">
        <f t="shared" si="26"/>
        <v>40457</v>
      </c>
      <c r="N177" s="23">
        <f t="shared" si="32"/>
        <v>40443</v>
      </c>
      <c r="O177" s="23"/>
      <c r="P177" s="23"/>
      <c r="Q177" s="22">
        <f t="shared" si="24"/>
        <v>21875000000</v>
      </c>
      <c r="R177" s="24">
        <f t="shared" si="27"/>
        <v>250000000000</v>
      </c>
      <c r="S177" s="25">
        <f t="shared" si="28"/>
        <v>271875000000</v>
      </c>
      <c r="T177" s="24">
        <f t="shared" si="29"/>
        <v>271875000</v>
      </c>
      <c r="U177" s="26"/>
      <c r="V177" s="1" t="str">
        <f t="shared" si="25"/>
        <v>Kho b¹c Nhµ n­íc- Bé Tµi chÝnh</v>
      </c>
    </row>
    <row r="178" spans="1:22" ht="18.75" customHeight="1">
      <c r="A178" s="1">
        <v>5</v>
      </c>
      <c r="B178" s="16">
        <f t="shared" si="30"/>
        <v>174</v>
      </c>
      <c r="C178" s="89" t="s">
        <v>203</v>
      </c>
      <c r="D178" s="89" t="str">
        <f t="shared" si="31"/>
        <v>VN0TP1A35057</v>
      </c>
      <c r="E178" s="16" t="s">
        <v>24</v>
      </c>
      <c r="F178" s="90" t="s">
        <v>25</v>
      </c>
      <c r="G178" s="95">
        <v>3700000</v>
      </c>
      <c r="H178" s="22">
        <f t="shared" si="23"/>
        <v>370000000000</v>
      </c>
      <c r="I178" s="96">
        <v>8.75</v>
      </c>
      <c r="J178" s="97">
        <v>38652</v>
      </c>
      <c r="K178" s="97">
        <f t="shared" si="33"/>
        <v>38645</v>
      </c>
      <c r="L178" s="98">
        <v>40471</v>
      </c>
      <c r="M178" s="23">
        <f t="shared" si="26"/>
        <v>40471</v>
      </c>
      <c r="N178" s="23">
        <f t="shared" si="32"/>
        <v>40457</v>
      </c>
      <c r="O178" s="23"/>
      <c r="P178" s="23"/>
      <c r="Q178" s="22">
        <f t="shared" si="24"/>
        <v>32375000000</v>
      </c>
      <c r="R178" s="24">
        <f t="shared" si="27"/>
        <v>370000000000</v>
      </c>
      <c r="S178" s="25">
        <f t="shared" si="28"/>
        <v>402375000000</v>
      </c>
      <c r="T178" s="24">
        <f t="shared" si="29"/>
        <v>402375000</v>
      </c>
      <c r="U178" s="26"/>
      <c r="V178" s="1" t="str">
        <f t="shared" si="25"/>
        <v>Kho b¹c Nhµ n­íc- Bé Tµi chÝnh</v>
      </c>
    </row>
    <row r="179" spans="1:22" ht="18.75" customHeight="1">
      <c r="A179" s="1">
        <v>5</v>
      </c>
      <c r="B179" s="16">
        <f t="shared" si="30"/>
        <v>175</v>
      </c>
      <c r="C179" s="89" t="s">
        <v>204</v>
      </c>
      <c r="D179" s="89" t="str">
        <f t="shared" si="31"/>
        <v>VN0TP1A38051</v>
      </c>
      <c r="E179" s="16" t="s">
        <v>24</v>
      </c>
      <c r="F179" s="90" t="s">
        <v>25</v>
      </c>
      <c r="G179" s="95">
        <v>1000000</v>
      </c>
      <c r="H179" s="22">
        <f t="shared" si="23"/>
        <v>100000000000</v>
      </c>
      <c r="I179" s="96">
        <v>8.75</v>
      </c>
      <c r="J179" s="97">
        <v>38658</v>
      </c>
      <c r="K179" s="97">
        <f t="shared" si="33"/>
        <v>38649</v>
      </c>
      <c r="L179" s="98">
        <v>40475</v>
      </c>
      <c r="M179" s="23">
        <f t="shared" si="26"/>
        <v>40475</v>
      </c>
      <c r="N179" s="23">
        <f t="shared" si="32"/>
        <v>40461</v>
      </c>
      <c r="O179" s="23"/>
      <c r="P179" s="23"/>
      <c r="Q179" s="22">
        <f t="shared" si="24"/>
        <v>8750000000</v>
      </c>
      <c r="R179" s="24">
        <f t="shared" si="27"/>
        <v>100000000000</v>
      </c>
      <c r="S179" s="25">
        <f t="shared" si="28"/>
        <v>108750000000</v>
      </c>
      <c r="T179" s="24">
        <f t="shared" si="29"/>
        <v>108750000</v>
      </c>
      <c r="U179" s="26"/>
      <c r="V179" s="1" t="str">
        <f t="shared" si="25"/>
        <v>Kho b¹c Nhµ n­íc- Bé Tµi chÝnh</v>
      </c>
    </row>
    <row r="180" spans="1:22" ht="18.75" customHeight="1">
      <c r="A180" s="1">
        <v>5</v>
      </c>
      <c r="B180" s="16">
        <f t="shared" si="30"/>
        <v>176</v>
      </c>
      <c r="C180" s="89" t="s">
        <v>205</v>
      </c>
      <c r="D180" s="89" t="str">
        <f t="shared" si="31"/>
        <v>VN0TP1A39059</v>
      </c>
      <c r="E180" s="16" t="s">
        <v>24</v>
      </c>
      <c r="F180" s="90" t="s">
        <v>25</v>
      </c>
      <c r="G180" s="95">
        <v>1000000</v>
      </c>
      <c r="H180" s="22">
        <f t="shared" si="23"/>
        <v>100000000000</v>
      </c>
      <c r="I180" s="96">
        <v>8.75</v>
      </c>
      <c r="J180" s="97">
        <v>38664</v>
      </c>
      <c r="K180" s="97">
        <f t="shared" si="33"/>
        <v>38653</v>
      </c>
      <c r="L180" s="98">
        <v>40479</v>
      </c>
      <c r="M180" s="23">
        <f t="shared" si="26"/>
        <v>40479</v>
      </c>
      <c r="N180" s="23">
        <f t="shared" si="32"/>
        <v>40465</v>
      </c>
      <c r="O180" s="23"/>
      <c r="P180" s="23"/>
      <c r="Q180" s="22">
        <f t="shared" si="24"/>
        <v>8750000000</v>
      </c>
      <c r="R180" s="24">
        <f t="shared" si="27"/>
        <v>100000000000</v>
      </c>
      <c r="S180" s="25">
        <f t="shared" si="28"/>
        <v>108750000000</v>
      </c>
      <c r="T180" s="24">
        <f t="shared" si="29"/>
        <v>108750000</v>
      </c>
      <c r="U180" s="26"/>
      <c r="V180" s="1" t="str">
        <f t="shared" si="25"/>
        <v>Kho b¹c Nhµ n­íc- Bé Tµi chÝnh</v>
      </c>
    </row>
    <row r="181" spans="1:23" ht="18.75" customHeight="1">
      <c r="A181" s="1">
        <v>1</v>
      </c>
      <c r="B181" s="16">
        <f t="shared" si="30"/>
        <v>177</v>
      </c>
      <c r="C181" s="89" t="s">
        <v>206</v>
      </c>
      <c r="D181" s="89" t="str">
        <f t="shared" si="31"/>
        <v>VN0TP1A40057</v>
      </c>
      <c r="E181" s="16" t="s">
        <v>24</v>
      </c>
      <c r="F181" s="90" t="s">
        <v>25</v>
      </c>
      <c r="G181" s="95">
        <v>1500000</v>
      </c>
      <c r="H181" s="22">
        <f t="shared" si="23"/>
        <v>150000000000</v>
      </c>
      <c r="I181" s="96">
        <v>8.75</v>
      </c>
      <c r="J181" s="97">
        <v>38666</v>
      </c>
      <c r="K181" s="97">
        <f t="shared" si="33"/>
        <v>38659</v>
      </c>
      <c r="L181" s="98">
        <v>40485</v>
      </c>
      <c r="M181" s="23">
        <f t="shared" si="26"/>
        <v>40485</v>
      </c>
      <c r="N181" s="23">
        <f t="shared" si="32"/>
        <v>40471</v>
      </c>
      <c r="O181" s="23"/>
      <c r="P181" s="23"/>
      <c r="Q181" s="22">
        <f t="shared" si="24"/>
        <v>13125000000</v>
      </c>
      <c r="R181" s="24">
        <f t="shared" si="27"/>
        <v>150000000000</v>
      </c>
      <c r="S181" s="25">
        <f t="shared" si="28"/>
        <v>163125000000</v>
      </c>
      <c r="T181" s="24">
        <f t="shared" si="29"/>
        <v>163125000</v>
      </c>
      <c r="U181" s="26"/>
      <c r="V181" s="1" t="str">
        <f t="shared" si="25"/>
        <v>Kho b¹c Nhµ n­íc- Bé Tµi chÝnh</v>
      </c>
      <c r="W181" s="1">
        <v>1</v>
      </c>
    </row>
    <row r="182" spans="1:23" ht="18.75" customHeight="1">
      <c r="A182" s="1">
        <v>1</v>
      </c>
      <c r="B182" s="16">
        <f t="shared" si="30"/>
        <v>178</v>
      </c>
      <c r="C182" s="89" t="s">
        <v>207</v>
      </c>
      <c r="D182" s="89" t="str">
        <f t="shared" si="31"/>
        <v>VN0TP1A42053</v>
      </c>
      <c r="E182" s="16" t="s">
        <v>24</v>
      </c>
      <c r="F182" s="90" t="s">
        <v>25</v>
      </c>
      <c r="G182" s="95">
        <v>2000000</v>
      </c>
      <c r="H182" s="22">
        <f t="shared" si="23"/>
        <v>200000000000</v>
      </c>
      <c r="I182" s="96">
        <v>8.75</v>
      </c>
      <c r="J182" s="97">
        <v>38667</v>
      </c>
      <c r="K182" s="97">
        <f t="shared" si="33"/>
        <v>38664</v>
      </c>
      <c r="L182" s="98">
        <v>40490</v>
      </c>
      <c r="M182" s="23">
        <f t="shared" si="26"/>
        <v>40490</v>
      </c>
      <c r="N182" s="23">
        <f t="shared" si="32"/>
        <v>40476</v>
      </c>
      <c r="O182" s="23"/>
      <c r="P182" s="23"/>
      <c r="Q182" s="22">
        <f t="shared" si="24"/>
        <v>17500000000</v>
      </c>
      <c r="R182" s="24">
        <f t="shared" si="27"/>
        <v>200000000000</v>
      </c>
      <c r="S182" s="25">
        <f t="shared" si="28"/>
        <v>217500000000</v>
      </c>
      <c r="T182" s="24">
        <f t="shared" si="29"/>
        <v>217500000</v>
      </c>
      <c r="U182" s="26"/>
      <c r="V182" s="1" t="str">
        <f t="shared" si="25"/>
        <v>Kho b¹c Nhµ n­íc- Bé Tµi chÝnh</v>
      </c>
      <c r="W182" s="1">
        <v>1</v>
      </c>
    </row>
    <row r="183" spans="1:23" ht="18.75" customHeight="1">
      <c r="A183" s="1">
        <v>1</v>
      </c>
      <c r="B183" s="16">
        <f t="shared" si="30"/>
        <v>179</v>
      </c>
      <c r="C183" s="89" t="s">
        <v>208</v>
      </c>
      <c r="D183" s="89" t="str">
        <f t="shared" si="31"/>
        <v>VN0TP1A44059</v>
      </c>
      <c r="E183" s="16" t="s">
        <v>24</v>
      </c>
      <c r="F183" s="90" t="s">
        <v>25</v>
      </c>
      <c r="G183" s="95">
        <v>1880000</v>
      </c>
      <c r="H183" s="22">
        <f t="shared" si="23"/>
        <v>188000000000</v>
      </c>
      <c r="I183" s="96">
        <v>8.75</v>
      </c>
      <c r="J183" s="97">
        <v>38678</v>
      </c>
      <c r="K183" s="97">
        <f t="shared" si="33"/>
        <v>38667</v>
      </c>
      <c r="L183" s="98">
        <v>40493</v>
      </c>
      <c r="M183" s="23">
        <f t="shared" si="26"/>
        <v>40493</v>
      </c>
      <c r="N183" s="23">
        <f t="shared" si="32"/>
        <v>40479</v>
      </c>
      <c r="O183" s="23"/>
      <c r="P183" s="23"/>
      <c r="Q183" s="22">
        <f t="shared" si="24"/>
        <v>16450000000</v>
      </c>
      <c r="R183" s="24">
        <f t="shared" si="27"/>
        <v>188000000000</v>
      </c>
      <c r="S183" s="25">
        <f t="shared" si="28"/>
        <v>204450000000</v>
      </c>
      <c r="T183" s="24">
        <f t="shared" si="29"/>
        <v>204450000</v>
      </c>
      <c r="U183" s="26"/>
      <c r="V183" s="1" t="str">
        <f t="shared" si="25"/>
        <v>Kho b¹c Nhµ n­íc- Bé Tµi chÝnh</v>
      </c>
      <c r="W183" s="1">
        <v>1</v>
      </c>
    </row>
    <row r="184" spans="1:23" ht="18.75" customHeight="1">
      <c r="A184" s="1">
        <v>1</v>
      </c>
      <c r="B184" s="16">
        <f t="shared" si="30"/>
        <v>180</v>
      </c>
      <c r="C184" s="89" t="s">
        <v>209</v>
      </c>
      <c r="D184" s="89" t="str">
        <f t="shared" si="31"/>
        <v>VN0TP1A46054</v>
      </c>
      <c r="E184" s="16" t="s">
        <v>24</v>
      </c>
      <c r="F184" s="90" t="s">
        <v>25</v>
      </c>
      <c r="G184" s="95">
        <v>1650000</v>
      </c>
      <c r="H184" s="22">
        <f t="shared" si="23"/>
        <v>165000000000</v>
      </c>
      <c r="I184" s="96">
        <v>8.75</v>
      </c>
      <c r="J184" s="97">
        <v>38687</v>
      </c>
      <c r="K184" s="97">
        <f t="shared" si="33"/>
        <v>38680</v>
      </c>
      <c r="L184" s="98">
        <v>40506</v>
      </c>
      <c r="M184" s="23">
        <f t="shared" si="26"/>
        <v>40506</v>
      </c>
      <c r="N184" s="23">
        <f t="shared" si="32"/>
        <v>40492</v>
      </c>
      <c r="O184" s="23"/>
      <c r="P184" s="23"/>
      <c r="Q184" s="22">
        <f t="shared" si="24"/>
        <v>14437500000</v>
      </c>
      <c r="R184" s="24">
        <f t="shared" si="27"/>
        <v>165000000000</v>
      </c>
      <c r="S184" s="25">
        <f t="shared" si="28"/>
        <v>179437500000</v>
      </c>
      <c r="T184" s="24">
        <f t="shared" si="29"/>
        <v>179437500</v>
      </c>
      <c r="U184" s="26"/>
      <c r="V184" s="1" t="str">
        <f t="shared" si="25"/>
        <v>Kho b¹c Nhµ n­íc- Bé Tµi chÝnh</v>
      </c>
      <c r="W184" s="1">
        <v>1</v>
      </c>
    </row>
    <row r="185" spans="1:23" ht="18.75" customHeight="1">
      <c r="A185" s="1">
        <v>1</v>
      </c>
      <c r="B185" s="16">
        <f t="shared" si="30"/>
        <v>181</v>
      </c>
      <c r="C185" s="89" t="s">
        <v>210</v>
      </c>
      <c r="D185" s="89" t="str">
        <f t="shared" si="31"/>
        <v>VN0TP1A49058</v>
      </c>
      <c r="E185" s="16" t="s">
        <v>24</v>
      </c>
      <c r="F185" s="90" t="s">
        <v>25</v>
      </c>
      <c r="G185" s="95">
        <v>1000000</v>
      </c>
      <c r="H185" s="22">
        <f t="shared" si="23"/>
        <v>100000000000</v>
      </c>
      <c r="I185" s="96">
        <v>8.75</v>
      </c>
      <c r="J185" s="97">
        <v>38688</v>
      </c>
      <c r="K185" s="97">
        <f t="shared" si="33"/>
        <v>38671</v>
      </c>
      <c r="L185" s="98">
        <v>40497</v>
      </c>
      <c r="M185" s="23">
        <f t="shared" si="26"/>
        <v>40497</v>
      </c>
      <c r="N185" s="23">
        <f t="shared" si="32"/>
        <v>40483</v>
      </c>
      <c r="O185" s="23"/>
      <c r="P185" s="23"/>
      <c r="Q185" s="22">
        <f t="shared" si="24"/>
        <v>8750000000</v>
      </c>
      <c r="R185" s="24">
        <f t="shared" si="27"/>
        <v>100000000000</v>
      </c>
      <c r="S185" s="25">
        <f t="shared" si="28"/>
        <v>108750000000</v>
      </c>
      <c r="T185" s="24">
        <f t="shared" si="29"/>
        <v>108750000</v>
      </c>
      <c r="U185" s="26"/>
      <c r="V185" s="1" t="str">
        <f t="shared" si="25"/>
        <v>Kho b¹c Nhµ n­íc- Bé Tµi chÝnh</v>
      </c>
      <c r="W185" s="1">
        <v>1</v>
      </c>
    </row>
    <row r="186" spans="1:23" ht="18.75" customHeight="1">
      <c r="A186" s="1">
        <v>1</v>
      </c>
      <c r="B186" s="16">
        <f t="shared" si="30"/>
        <v>182</v>
      </c>
      <c r="C186" s="89" t="s">
        <v>211</v>
      </c>
      <c r="D186" s="89" t="str">
        <f t="shared" si="31"/>
        <v>VN0TP1A50056</v>
      </c>
      <c r="E186" s="16" t="s">
        <v>24</v>
      </c>
      <c r="F186" s="90" t="s">
        <v>25</v>
      </c>
      <c r="G186" s="95">
        <v>1250000</v>
      </c>
      <c r="H186" s="22">
        <f t="shared" si="23"/>
        <v>125000000000</v>
      </c>
      <c r="I186" s="96">
        <v>8.75</v>
      </c>
      <c r="J186" s="97">
        <v>38691</v>
      </c>
      <c r="K186" s="97">
        <f t="shared" si="33"/>
        <v>38686</v>
      </c>
      <c r="L186" s="98">
        <v>40512</v>
      </c>
      <c r="M186" s="23">
        <f t="shared" si="26"/>
        <v>40512</v>
      </c>
      <c r="N186" s="23">
        <f t="shared" si="32"/>
        <v>40498</v>
      </c>
      <c r="O186" s="23"/>
      <c r="P186" s="23"/>
      <c r="Q186" s="22">
        <f t="shared" si="24"/>
        <v>10937500000</v>
      </c>
      <c r="R186" s="24">
        <f t="shared" si="27"/>
        <v>125000000000</v>
      </c>
      <c r="S186" s="25">
        <f t="shared" si="28"/>
        <v>135937500000</v>
      </c>
      <c r="T186" s="24">
        <f t="shared" si="29"/>
        <v>135937500</v>
      </c>
      <c r="U186" s="26"/>
      <c r="V186" s="1" t="str">
        <f t="shared" si="25"/>
        <v>Kho b¹c Nhµ n­íc- Bé Tµi chÝnh</v>
      </c>
      <c r="W186" s="1">
        <v>1</v>
      </c>
    </row>
    <row r="187" spans="1:23" ht="18.75" customHeight="1">
      <c r="A187" s="1">
        <v>1</v>
      </c>
      <c r="B187" s="16">
        <f t="shared" si="30"/>
        <v>183</v>
      </c>
      <c r="C187" s="89" t="s">
        <v>212</v>
      </c>
      <c r="D187" s="89" t="str">
        <f t="shared" si="31"/>
        <v>VN0TP1A51054</v>
      </c>
      <c r="E187" s="16" t="s">
        <v>24</v>
      </c>
      <c r="F187" s="90" t="s">
        <v>25</v>
      </c>
      <c r="G187" s="95">
        <v>2400000</v>
      </c>
      <c r="H187" s="22">
        <f t="shared" si="23"/>
        <v>240000000000</v>
      </c>
      <c r="I187" s="96">
        <v>8.75</v>
      </c>
      <c r="J187" s="97">
        <v>38694</v>
      </c>
      <c r="K187" s="97">
        <f t="shared" si="33"/>
        <v>38691</v>
      </c>
      <c r="L187" s="98">
        <v>40517</v>
      </c>
      <c r="M187" s="23">
        <f t="shared" si="26"/>
        <v>40517</v>
      </c>
      <c r="N187" s="23">
        <f t="shared" si="32"/>
        <v>40503</v>
      </c>
      <c r="O187" s="23"/>
      <c r="P187" s="23"/>
      <c r="Q187" s="22">
        <f t="shared" si="24"/>
        <v>21000000000</v>
      </c>
      <c r="R187" s="24">
        <f t="shared" si="27"/>
        <v>240000000000</v>
      </c>
      <c r="S187" s="25">
        <f t="shared" si="28"/>
        <v>261000000000</v>
      </c>
      <c r="T187" s="24">
        <f t="shared" si="29"/>
        <v>261000000</v>
      </c>
      <c r="U187" s="26"/>
      <c r="V187" s="1" t="str">
        <f t="shared" si="25"/>
        <v>Kho b¹c Nhµ n­íc- Bé Tµi chÝnh</v>
      </c>
      <c r="W187" s="1">
        <v>1</v>
      </c>
    </row>
    <row r="188" spans="1:23" ht="18.75" customHeight="1">
      <c r="A188" s="1">
        <v>1</v>
      </c>
      <c r="B188" s="16">
        <f t="shared" si="30"/>
        <v>184</v>
      </c>
      <c r="C188" s="89" t="s">
        <v>213</v>
      </c>
      <c r="D188" s="89" t="str">
        <f t="shared" si="31"/>
        <v>VN0TP1A52052</v>
      </c>
      <c r="E188" s="16" t="s">
        <v>24</v>
      </c>
      <c r="F188" s="90" t="s">
        <v>25</v>
      </c>
      <c r="G188" s="95">
        <v>4700000</v>
      </c>
      <c r="H188" s="22">
        <f t="shared" si="23"/>
        <v>470000000000</v>
      </c>
      <c r="I188" s="96">
        <v>8.75</v>
      </c>
      <c r="J188" s="97">
        <v>38699</v>
      </c>
      <c r="K188" s="97">
        <f t="shared" si="33"/>
        <v>38694</v>
      </c>
      <c r="L188" s="98">
        <v>40520</v>
      </c>
      <c r="M188" s="23">
        <f t="shared" si="26"/>
        <v>40520</v>
      </c>
      <c r="N188" s="23">
        <f t="shared" si="32"/>
        <v>40506</v>
      </c>
      <c r="O188" s="23"/>
      <c r="P188" s="23"/>
      <c r="Q188" s="22">
        <f t="shared" si="24"/>
        <v>41125000000</v>
      </c>
      <c r="R188" s="24">
        <f t="shared" si="27"/>
        <v>470000000000</v>
      </c>
      <c r="S188" s="25">
        <f t="shared" si="28"/>
        <v>511125000000</v>
      </c>
      <c r="T188" s="24">
        <f t="shared" si="29"/>
        <v>511125000</v>
      </c>
      <c r="U188" s="26"/>
      <c r="V188" s="1" t="str">
        <f t="shared" si="25"/>
        <v>Kho b¹c Nhµ n­íc- Bé Tµi chÝnh</v>
      </c>
      <c r="W188" s="1">
        <v>1</v>
      </c>
    </row>
    <row r="189" spans="1:23" ht="18.75" customHeight="1">
      <c r="A189" s="1">
        <v>1</v>
      </c>
      <c r="B189" s="16">
        <f t="shared" si="30"/>
        <v>185</v>
      </c>
      <c r="C189" s="89" t="s">
        <v>214</v>
      </c>
      <c r="D189" s="89" t="str">
        <f t="shared" si="31"/>
        <v>VN0TP1A56053</v>
      </c>
      <c r="E189" s="16" t="s">
        <v>24</v>
      </c>
      <c r="F189" s="90" t="s">
        <v>25</v>
      </c>
      <c r="G189" s="95">
        <v>5150000</v>
      </c>
      <c r="H189" s="22">
        <f t="shared" si="23"/>
        <v>515000000000</v>
      </c>
      <c r="I189" s="96">
        <v>8.75</v>
      </c>
      <c r="J189" s="97">
        <v>38713</v>
      </c>
      <c r="K189" s="97">
        <f t="shared" si="33"/>
        <v>38708</v>
      </c>
      <c r="L189" s="98">
        <v>40534</v>
      </c>
      <c r="M189" s="23">
        <f t="shared" si="26"/>
        <v>40534</v>
      </c>
      <c r="N189" s="23">
        <f t="shared" si="32"/>
        <v>40520</v>
      </c>
      <c r="O189" s="23"/>
      <c r="P189" s="23"/>
      <c r="Q189" s="22">
        <f t="shared" si="24"/>
        <v>45062500000</v>
      </c>
      <c r="R189" s="24">
        <f t="shared" si="27"/>
        <v>515000000000</v>
      </c>
      <c r="S189" s="25">
        <f t="shared" si="28"/>
        <v>560062500000</v>
      </c>
      <c r="T189" s="24">
        <f t="shared" si="29"/>
        <v>560062500</v>
      </c>
      <c r="U189" s="26"/>
      <c r="V189" s="1" t="str">
        <f t="shared" si="25"/>
        <v>Kho b¹c Nhµ n­íc- Bé Tµi chÝnh</v>
      </c>
      <c r="W189" s="1">
        <v>1</v>
      </c>
    </row>
    <row r="190" spans="1:23" ht="18.75" customHeight="1">
      <c r="A190" s="1">
        <v>1</v>
      </c>
      <c r="B190" s="16">
        <f t="shared" si="30"/>
        <v>186</v>
      </c>
      <c r="C190" s="89" t="s">
        <v>215</v>
      </c>
      <c r="D190" s="89" t="str">
        <f t="shared" si="31"/>
        <v>VN00TP101059</v>
      </c>
      <c r="E190" s="16"/>
      <c r="F190" s="90" t="s">
        <v>25</v>
      </c>
      <c r="G190" s="95">
        <v>500000</v>
      </c>
      <c r="H190" s="22">
        <f t="shared" si="23"/>
        <v>50000000000</v>
      </c>
      <c r="I190" s="96">
        <v>8.5</v>
      </c>
      <c r="J190" s="97">
        <v>38407</v>
      </c>
      <c r="K190" s="97">
        <f t="shared" si="33"/>
        <v>38378</v>
      </c>
      <c r="L190" s="98">
        <v>40204</v>
      </c>
      <c r="M190" s="23">
        <f t="shared" si="26"/>
        <v>40204</v>
      </c>
      <c r="N190" s="23">
        <f t="shared" si="32"/>
        <v>40190</v>
      </c>
      <c r="O190" s="23"/>
      <c r="P190" s="23"/>
      <c r="Q190" s="22">
        <f t="shared" si="24"/>
        <v>4250000000</v>
      </c>
      <c r="R190" s="24">
        <f t="shared" si="27"/>
        <v>50000000000</v>
      </c>
      <c r="S190" s="25">
        <f t="shared" si="28"/>
        <v>54250000000</v>
      </c>
      <c r="T190" s="24">
        <f t="shared" si="29"/>
        <v>54250000</v>
      </c>
      <c r="U190" s="26"/>
      <c r="V190" s="1" t="str">
        <f t="shared" si="25"/>
        <v>Kho b¹c Nhµ n­íc- Bé Tµi chÝnh</v>
      </c>
      <c r="W190" s="1">
        <v>1</v>
      </c>
    </row>
    <row r="191" spans="1:23" ht="18.75" customHeight="1">
      <c r="A191" s="1">
        <v>1</v>
      </c>
      <c r="B191" s="16">
        <f t="shared" si="30"/>
        <v>187</v>
      </c>
      <c r="C191" s="89" t="s">
        <v>216</v>
      </c>
      <c r="D191" s="89" t="str">
        <f t="shared" si="31"/>
        <v>VN00TP101067</v>
      </c>
      <c r="E191" s="16"/>
      <c r="F191" s="90" t="s">
        <v>25</v>
      </c>
      <c r="G191" s="95">
        <v>2500000</v>
      </c>
      <c r="H191" s="22">
        <f t="shared" si="23"/>
        <v>250000000000</v>
      </c>
      <c r="I191" s="96">
        <v>8.75</v>
      </c>
      <c r="J191" s="97">
        <v>38778</v>
      </c>
      <c r="K191" s="97">
        <f t="shared" si="33"/>
        <v>38770</v>
      </c>
      <c r="L191" s="98">
        <v>40596</v>
      </c>
      <c r="M191" s="23">
        <f t="shared" si="26"/>
        <v>40231</v>
      </c>
      <c r="N191" s="23">
        <f t="shared" si="32"/>
        <v>40217</v>
      </c>
      <c r="O191" s="23"/>
      <c r="P191" s="23"/>
      <c r="Q191" s="22">
        <f t="shared" si="24"/>
        <v>21875000000</v>
      </c>
      <c r="R191" s="24">
        <f t="shared" si="27"/>
        <v>0</v>
      </c>
      <c r="S191" s="25">
        <f t="shared" si="28"/>
        <v>21875000000</v>
      </c>
      <c r="T191" s="24">
        <f t="shared" si="29"/>
        <v>21875000</v>
      </c>
      <c r="U191" s="26"/>
      <c r="V191" s="1" t="str">
        <f t="shared" si="25"/>
        <v>Kho b¹c Nhµ n­íc- Bé Tµi chÝnh</v>
      </c>
      <c r="W191" s="1">
        <v>1</v>
      </c>
    </row>
    <row r="192" spans="1:23" ht="18.75" customHeight="1">
      <c r="A192" s="1">
        <v>1</v>
      </c>
      <c r="B192" s="16">
        <f t="shared" si="30"/>
        <v>188</v>
      </c>
      <c r="C192" s="89" t="s">
        <v>217</v>
      </c>
      <c r="D192" s="89" t="str">
        <f t="shared" si="31"/>
        <v>VN00TP102057</v>
      </c>
      <c r="E192" s="16"/>
      <c r="F192" s="90" t="s">
        <v>25</v>
      </c>
      <c r="G192" s="95">
        <v>1150000</v>
      </c>
      <c r="H192" s="22">
        <f t="shared" si="23"/>
        <v>115000000000</v>
      </c>
      <c r="I192" s="96">
        <v>8.5</v>
      </c>
      <c r="J192" s="97">
        <v>38412</v>
      </c>
      <c r="K192" s="97">
        <f t="shared" si="33"/>
        <v>38407</v>
      </c>
      <c r="L192" s="98">
        <v>40233</v>
      </c>
      <c r="M192" s="23">
        <f t="shared" si="26"/>
        <v>40233</v>
      </c>
      <c r="N192" s="23">
        <f t="shared" si="32"/>
        <v>40219</v>
      </c>
      <c r="O192" s="23"/>
      <c r="P192" s="23"/>
      <c r="Q192" s="22">
        <f t="shared" si="24"/>
        <v>9775000000</v>
      </c>
      <c r="R192" s="24">
        <f t="shared" si="27"/>
        <v>115000000000</v>
      </c>
      <c r="S192" s="25">
        <f t="shared" si="28"/>
        <v>124775000000</v>
      </c>
      <c r="T192" s="24">
        <f t="shared" si="29"/>
        <v>124775000</v>
      </c>
      <c r="U192" s="26"/>
      <c r="V192" s="1" t="str">
        <f t="shared" si="25"/>
        <v>Kho b¹c Nhµ n­íc- Bé Tµi chÝnh</v>
      </c>
      <c r="W192" s="1">
        <v>1</v>
      </c>
    </row>
    <row r="193" spans="1:23" ht="18.75" customHeight="1">
      <c r="A193" s="1">
        <v>1</v>
      </c>
      <c r="B193" s="16">
        <f t="shared" si="30"/>
        <v>189</v>
      </c>
      <c r="C193" s="89" t="s">
        <v>218</v>
      </c>
      <c r="D193" s="89" t="str">
        <f t="shared" si="31"/>
        <v>VN00TP102065</v>
      </c>
      <c r="E193" s="16"/>
      <c r="F193" s="90" t="s">
        <v>25</v>
      </c>
      <c r="G193" s="95">
        <v>2000000</v>
      </c>
      <c r="H193" s="22">
        <f t="shared" si="23"/>
        <v>200000000000</v>
      </c>
      <c r="I193" s="96">
        <v>8.75</v>
      </c>
      <c r="J193" s="97">
        <v>38782</v>
      </c>
      <c r="K193" s="97">
        <f t="shared" si="33"/>
        <v>38778</v>
      </c>
      <c r="L193" s="98">
        <v>40604</v>
      </c>
      <c r="M193" s="23">
        <f t="shared" si="26"/>
        <v>40239</v>
      </c>
      <c r="N193" s="23">
        <f t="shared" si="32"/>
        <v>40225</v>
      </c>
      <c r="O193" s="23"/>
      <c r="P193" s="23"/>
      <c r="Q193" s="22">
        <f t="shared" si="24"/>
        <v>17500000000</v>
      </c>
      <c r="R193" s="24">
        <f t="shared" si="27"/>
        <v>0</v>
      </c>
      <c r="S193" s="25">
        <f t="shared" si="28"/>
        <v>17500000000</v>
      </c>
      <c r="T193" s="24">
        <f t="shared" si="29"/>
        <v>17500000</v>
      </c>
      <c r="U193" s="26"/>
      <c r="V193" s="1" t="str">
        <f t="shared" si="25"/>
        <v>Kho b¹c Nhµ n­íc- Bé Tµi chÝnh</v>
      </c>
      <c r="W193" s="1">
        <v>1</v>
      </c>
    </row>
    <row r="194" spans="1:23" ht="18.75" customHeight="1">
      <c r="A194" s="1">
        <v>1</v>
      </c>
      <c r="B194" s="16">
        <f t="shared" si="30"/>
        <v>190</v>
      </c>
      <c r="C194" s="89" t="s">
        <v>219</v>
      </c>
      <c r="D194" s="89" t="str">
        <f t="shared" si="31"/>
        <v>VN00TP103063</v>
      </c>
      <c r="E194" s="16"/>
      <c r="F194" s="90" t="s">
        <v>25</v>
      </c>
      <c r="G194" s="95">
        <v>700000</v>
      </c>
      <c r="H194" s="22">
        <f t="shared" si="23"/>
        <v>70000000000</v>
      </c>
      <c r="I194" s="96">
        <v>8.75</v>
      </c>
      <c r="J194" s="97">
        <v>38791</v>
      </c>
      <c r="K194" s="97">
        <f t="shared" si="33"/>
        <v>38786</v>
      </c>
      <c r="L194" s="98">
        <v>40612</v>
      </c>
      <c r="M194" s="23">
        <f t="shared" si="26"/>
        <v>40247</v>
      </c>
      <c r="N194" s="23">
        <f t="shared" si="32"/>
        <v>40233</v>
      </c>
      <c r="O194" s="23"/>
      <c r="P194" s="23"/>
      <c r="Q194" s="22">
        <f t="shared" si="24"/>
        <v>6125000000</v>
      </c>
      <c r="R194" s="24">
        <f t="shared" si="27"/>
        <v>0</v>
      </c>
      <c r="S194" s="25">
        <f t="shared" si="28"/>
        <v>6125000000</v>
      </c>
      <c r="T194" s="24">
        <f t="shared" si="29"/>
        <v>6125000</v>
      </c>
      <c r="U194" s="26"/>
      <c r="V194" s="1" t="str">
        <f t="shared" si="25"/>
        <v>Kho b¹c Nhµ n­íc- Bé Tµi chÝnh</v>
      </c>
      <c r="W194" s="1">
        <v>1</v>
      </c>
    </row>
    <row r="195" spans="1:23" ht="18.75" customHeight="1">
      <c r="A195" s="1">
        <v>1</v>
      </c>
      <c r="B195" s="16">
        <f t="shared" si="30"/>
        <v>191</v>
      </c>
      <c r="C195" s="89" t="s">
        <v>220</v>
      </c>
      <c r="D195" s="89" t="str">
        <f>+VLOOKUP(C195,$X$539:$Y$1190,2,0)</f>
        <v>VN00TP104053</v>
      </c>
      <c r="E195" s="16"/>
      <c r="F195" s="90" t="s">
        <v>25</v>
      </c>
      <c r="G195" s="95">
        <v>1900000</v>
      </c>
      <c r="H195" s="22">
        <f t="shared" si="23"/>
        <v>190000000000</v>
      </c>
      <c r="I195" s="96">
        <v>8.55</v>
      </c>
      <c r="J195" s="97">
        <v>38447</v>
      </c>
      <c r="K195" s="97">
        <f t="shared" si="33"/>
        <v>38441</v>
      </c>
      <c r="L195" s="98">
        <v>40267</v>
      </c>
      <c r="M195" s="23">
        <f t="shared" si="26"/>
        <v>40267</v>
      </c>
      <c r="N195" s="23">
        <f t="shared" si="32"/>
        <v>40253</v>
      </c>
      <c r="O195" s="23"/>
      <c r="P195" s="23"/>
      <c r="Q195" s="22">
        <f t="shared" si="24"/>
        <v>16245000000.000002</v>
      </c>
      <c r="R195" s="24">
        <f t="shared" si="27"/>
        <v>190000000000</v>
      </c>
      <c r="S195" s="25">
        <f t="shared" si="28"/>
        <v>206245000000</v>
      </c>
      <c r="T195" s="24">
        <f t="shared" si="29"/>
        <v>206245000</v>
      </c>
      <c r="U195" s="26"/>
      <c r="V195" s="1" t="str">
        <f t="shared" si="25"/>
        <v>Kho b¹c Nhµ n­íc- Bé Tµi chÝnh</v>
      </c>
      <c r="W195" s="1">
        <v>1</v>
      </c>
    </row>
    <row r="196" spans="1:23" ht="18.75" customHeight="1">
      <c r="A196" s="1">
        <v>1</v>
      </c>
      <c r="B196" s="16">
        <f t="shared" si="30"/>
        <v>192</v>
      </c>
      <c r="C196" s="89" t="s">
        <v>221</v>
      </c>
      <c r="D196" s="89" t="str">
        <f t="shared" si="31"/>
        <v>VN00TP104061</v>
      </c>
      <c r="E196" s="16"/>
      <c r="F196" s="90" t="s">
        <v>25</v>
      </c>
      <c r="G196" s="95">
        <v>4000000</v>
      </c>
      <c r="H196" s="22">
        <f t="shared" si="23"/>
        <v>400000000000</v>
      </c>
      <c r="I196" s="96">
        <v>8.75</v>
      </c>
      <c r="J196" s="97">
        <v>38798</v>
      </c>
      <c r="K196" s="97">
        <f t="shared" si="33"/>
        <v>38792</v>
      </c>
      <c r="L196" s="98">
        <v>40618</v>
      </c>
      <c r="M196" s="23">
        <f t="shared" si="26"/>
        <v>40253</v>
      </c>
      <c r="N196" s="23">
        <f t="shared" si="32"/>
        <v>40239</v>
      </c>
      <c r="O196" s="23"/>
      <c r="P196" s="23"/>
      <c r="Q196" s="22">
        <f t="shared" si="24"/>
        <v>35000000000</v>
      </c>
      <c r="R196" s="24">
        <f t="shared" si="27"/>
        <v>0</v>
      </c>
      <c r="S196" s="25">
        <f t="shared" si="28"/>
        <v>35000000000</v>
      </c>
      <c r="T196" s="24">
        <f t="shared" si="29"/>
        <v>35000000</v>
      </c>
      <c r="U196" s="26"/>
      <c r="V196" s="1" t="str">
        <f t="shared" si="25"/>
        <v>Kho b¹c Nhµ n­íc- Bé Tµi chÝnh</v>
      </c>
      <c r="W196" s="1">
        <v>1</v>
      </c>
    </row>
    <row r="197" spans="1:23" ht="18.75" customHeight="1">
      <c r="A197" s="1">
        <v>1</v>
      </c>
      <c r="B197" s="16">
        <f t="shared" si="30"/>
        <v>193</v>
      </c>
      <c r="C197" s="89" t="s">
        <v>222</v>
      </c>
      <c r="D197" s="89" t="str">
        <f t="shared" si="31"/>
        <v>VN00TP105050</v>
      </c>
      <c r="E197" s="16"/>
      <c r="F197" s="90" t="s">
        <v>25</v>
      </c>
      <c r="G197" s="95">
        <v>2000000</v>
      </c>
      <c r="H197" s="22">
        <f aca="true" t="shared" si="34" ref="H197:H223">G197*100000</f>
        <v>200000000000</v>
      </c>
      <c r="I197" s="96">
        <v>8.6</v>
      </c>
      <c r="J197" s="97">
        <v>38461</v>
      </c>
      <c r="K197" s="97">
        <f t="shared" si="33"/>
        <v>38456</v>
      </c>
      <c r="L197" s="98">
        <v>40282</v>
      </c>
      <c r="M197" s="23">
        <f t="shared" si="26"/>
        <v>40282</v>
      </c>
      <c r="N197" s="23">
        <f t="shared" si="32"/>
        <v>40268</v>
      </c>
      <c r="O197" s="23"/>
      <c r="P197" s="23"/>
      <c r="Q197" s="22">
        <f aca="true" t="shared" si="35" ref="Q197:Q220">G197*I197*1000</f>
        <v>17200000000</v>
      </c>
      <c r="R197" s="24">
        <f t="shared" si="27"/>
        <v>200000000000</v>
      </c>
      <c r="S197" s="25">
        <f t="shared" si="28"/>
        <v>217200000000</v>
      </c>
      <c r="T197" s="24">
        <f t="shared" si="29"/>
        <v>217200000</v>
      </c>
      <c r="U197" s="26"/>
      <c r="V197" s="1" t="str">
        <f aca="true" t="shared" si="36" ref="V197:V223">+VLOOKUP(C197,$AA$230:$AB$983,2,0)</f>
        <v>Kho b¹c Nhµ n­íc- Bé Tµi chÝnh</v>
      </c>
      <c r="W197" s="1">
        <v>1</v>
      </c>
    </row>
    <row r="198" spans="1:23" ht="18.75" customHeight="1">
      <c r="A198" s="1">
        <v>1</v>
      </c>
      <c r="B198" s="16">
        <f t="shared" si="30"/>
        <v>194</v>
      </c>
      <c r="C198" s="89" t="s">
        <v>223</v>
      </c>
      <c r="D198" s="89" t="str">
        <f t="shared" si="31"/>
        <v>VN00TP105068</v>
      </c>
      <c r="E198" s="16"/>
      <c r="F198" s="90" t="s">
        <v>25</v>
      </c>
      <c r="G198" s="95">
        <v>2000000</v>
      </c>
      <c r="H198" s="22">
        <f t="shared" si="34"/>
        <v>200000000000</v>
      </c>
      <c r="I198" s="96">
        <v>8.75</v>
      </c>
      <c r="J198" s="97">
        <v>38807</v>
      </c>
      <c r="K198" s="97">
        <f t="shared" si="33"/>
        <v>38800</v>
      </c>
      <c r="L198" s="98">
        <v>40626</v>
      </c>
      <c r="M198" s="23">
        <f aca="true" t="shared" si="37" ref="M198:M221">+DATE(2010,MONTH(L198),DAY(L198))</f>
        <v>40261</v>
      </c>
      <c r="N198" s="23">
        <f t="shared" si="32"/>
        <v>40247</v>
      </c>
      <c r="O198" s="23"/>
      <c r="P198" s="23"/>
      <c r="Q198" s="22">
        <f t="shared" si="35"/>
        <v>17500000000</v>
      </c>
      <c r="R198" s="24">
        <f aca="true" t="shared" si="38" ref="R198:R229">+IF(L198=M198,H198,0)</f>
        <v>0</v>
      </c>
      <c r="S198" s="25">
        <f aca="true" t="shared" si="39" ref="S198:S228">+Q198+R198</f>
        <v>17500000000</v>
      </c>
      <c r="T198" s="24">
        <f aca="true" t="shared" si="40" ref="T198:T228">+S198*0.1%</f>
        <v>17500000</v>
      </c>
      <c r="U198" s="26"/>
      <c r="V198" s="1" t="str">
        <f t="shared" si="36"/>
        <v>Kho b¹c Nhµ n­íc- Bé Tµi chÝnh</v>
      </c>
      <c r="W198" s="1">
        <v>1</v>
      </c>
    </row>
    <row r="199" spans="1:23" ht="18.75" customHeight="1">
      <c r="A199" s="1">
        <v>1</v>
      </c>
      <c r="B199" s="16">
        <f aca="true" t="shared" si="41" ref="B199:B221">B198+1</f>
        <v>195</v>
      </c>
      <c r="C199" s="89" t="s">
        <v>224</v>
      </c>
      <c r="D199" s="89" t="str">
        <f aca="true" t="shared" si="42" ref="D199:D221">+VLOOKUP(C199,$X$539:$Y$1190,2,0)</f>
        <v>VN00TP106066</v>
      </c>
      <c r="E199" s="16" t="s">
        <v>125</v>
      </c>
      <c r="F199" s="90" t="s">
        <v>25</v>
      </c>
      <c r="G199" s="95">
        <v>3500000</v>
      </c>
      <c r="H199" s="22">
        <f t="shared" si="34"/>
        <v>350000000000</v>
      </c>
      <c r="I199" s="96">
        <v>8.75</v>
      </c>
      <c r="J199" s="97">
        <v>38821</v>
      </c>
      <c r="K199" s="97">
        <f t="shared" si="33"/>
        <v>38819</v>
      </c>
      <c r="L199" s="98">
        <v>40645</v>
      </c>
      <c r="M199" s="23">
        <f t="shared" si="37"/>
        <v>40280</v>
      </c>
      <c r="N199" s="23">
        <f aca="true" t="shared" si="43" ref="N199:N223">+M199-14</f>
        <v>40266</v>
      </c>
      <c r="O199" s="23"/>
      <c r="P199" s="23"/>
      <c r="Q199" s="22">
        <f t="shared" si="35"/>
        <v>30625000000</v>
      </c>
      <c r="R199" s="24">
        <f t="shared" si="38"/>
        <v>0</v>
      </c>
      <c r="S199" s="25">
        <f t="shared" si="39"/>
        <v>30625000000</v>
      </c>
      <c r="T199" s="24">
        <f t="shared" si="40"/>
        <v>30625000</v>
      </c>
      <c r="U199" s="26"/>
      <c r="V199" s="1" t="str">
        <f t="shared" si="36"/>
        <v>Kho b¹c Nhµ n­íc- Bé Tµi chÝnh</v>
      </c>
      <c r="W199" s="1">
        <v>1</v>
      </c>
    </row>
    <row r="200" spans="1:23" ht="18.75" customHeight="1">
      <c r="A200" s="1">
        <v>1</v>
      </c>
      <c r="B200" s="16">
        <f t="shared" si="41"/>
        <v>196</v>
      </c>
      <c r="C200" s="89" t="s">
        <v>225</v>
      </c>
      <c r="D200" s="89" t="str">
        <f t="shared" si="42"/>
        <v>VN00TP107064</v>
      </c>
      <c r="E200" s="16"/>
      <c r="F200" s="90" t="s">
        <v>25</v>
      </c>
      <c r="G200" s="95">
        <v>3200000</v>
      </c>
      <c r="H200" s="22">
        <f t="shared" si="34"/>
        <v>320000000000</v>
      </c>
      <c r="I200" s="96">
        <v>8.75</v>
      </c>
      <c r="J200" s="97">
        <v>38827</v>
      </c>
      <c r="K200" s="97">
        <f t="shared" si="33"/>
        <v>38835</v>
      </c>
      <c r="L200" s="98">
        <v>40661</v>
      </c>
      <c r="M200" s="23">
        <f t="shared" si="37"/>
        <v>40296</v>
      </c>
      <c r="N200" s="23">
        <f t="shared" si="43"/>
        <v>40282</v>
      </c>
      <c r="O200" s="23"/>
      <c r="P200" s="23"/>
      <c r="Q200" s="22">
        <f t="shared" si="35"/>
        <v>28000000000</v>
      </c>
      <c r="R200" s="24">
        <f t="shared" si="38"/>
        <v>0</v>
      </c>
      <c r="S200" s="25">
        <f t="shared" si="39"/>
        <v>28000000000</v>
      </c>
      <c r="T200" s="24">
        <f t="shared" si="40"/>
        <v>28000000</v>
      </c>
      <c r="U200" s="26"/>
      <c r="V200" s="1" t="str">
        <f t="shared" si="36"/>
        <v>Kho b¹c Nhµ n­íc- Bé Tµi chÝnh</v>
      </c>
      <c r="W200" s="1">
        <v>1</v>
      </c>
    </row>
    <row r="201" spans="1:23" ht="18.75" customHeight="1">
      <c r="A201" s="1">
        <v>1</v>
      </c>
      <c r="B201" s="16">
        <f t="shared" si="41"/>
        <v>197</v>
      </c>
      <c r="C201" s="89" t="s">
        <v>226</v>
      </c>
      <c r="D201" s="89" t="str">
        <f t="shared" si="42"/>
        <v>VN00TP108054</v>
      </c>
      <c r="E201" s="16"/>
      <c r="F201" s="90" t="s">
        <v>25</v>
      </c>
      <c r="G201" s="95">
        <v>300000</v>
      </c>
      <c r="H201" s="22">
        <f t="shared" si="34"/>
        <v>30000000000</v>
      </c>
      <c r="I201" s="96">
        <v>8.6</v>
      </c>
      <c r="J201" s="97">
        <v>38511</v>
      </c>
      <c r="K201" s="97">
        <f t="shared" si="33"/>
        <v>38503</v>
      </c>
      <c r="L201" s="98">
        <v>40329</v>
      </c>
      <c r="M201" s="23">
        <f t="shared" si="37"/>
        <v>40329</v>
      </c>
      <c r="N201" s="23">
        <f t="shared" si="43"/>
        <v>40315</v>
      </c>
      <c r="O201" s="23"/>
      <c r="P201" s="23"/>
      <c r="Q201" s="22">
        <f t="shared" si="35"/>
        <v>2580000000</v>
      </c>
      <c r="R201" s="24">
        <f t="shared" si="38"/>
        <v>30000000000</v>
      </c>
      <c r="S201" s="25">
        <f t="shared" si="39"/>
        <v>32580000000</v>
      </c>
      <c r="T201" s="24">
        <f t="shared" si="40"/>
        <v>32580000</v>
      </c>
      <c r="U201" s="26"/>
      <c r="V201" s="1" t="str">
        <f t="shared" si="36"/>
        <v>Kho b¹c Nhµ n­íc- Bé Tµi chÝnh</v>
      </c>
      <c r="W201" s="1">
        <v>1</v>
      </c>
    </row>
    <row r="202" spans="1:23" ht="18.75" customHeight="1">
      <c r="A202" s="1">
        <v>1</v>
      </c>
      <c r="B202" s="16">
        <f t="shared" si="41"/>
        <v>198</v>
      </c>
      <c r="C202" s="89" t="s">
        <v>227</v>
      </c>
      <c r="D202" s="89" t="str">
        <f t="shared" si="42"/>
        <v>VN00TP108062</v>
      </c>
      <c r="E202" s="16"/>
      <c r="F202" s="90" t="s">
        <v>25</v>
      </c>
      <c r="G202" s="95">
        <v>5000000</v>
      </c>
      <c r="H202" s="22">
        <f t="shared" si="34"/>
        <v>500000000000</v>
      </c>
      <c r="I202" s="96">
        <v>8.75</v>
      </c>
      <c r="J202" s="97">
        <v>38827</v>
      </c>
      <c r="K202" s="97">
        <f t="shared" si="33"/>
        <v>38853</v>
      </c>
      <c r="L202" s="98">
        <v>40679</v>
      </c>
      <c r="M202" s="23">
        <f t="shared" si="37"/>
        <v>40314</v>
      </c>
      <c r="N202" s="23">
        <f t="shared" si="43"/>
        <v>40300</v>
      </c>
      <c r="O202" s="23"/>
      <c r="P202" s="23"/>
      <c r="Q202" s="22">
        <f t="shared" si="35"/>
        <v>43750000000</v>
      </c>
      <c r="R202" s="24">
        <f t="shared" si="38"/>
        <v>0</v>
      </c>
      <c r="S202" s="25">
        <f t="shared" si="39"/>
        <v>43750000000</v>
      </c>
      <c r="T202" s="24">
        <f t="shared" si="40"/>
        <v>43750000</v>
      </c>
      <c r="U202" s="26"/>
      <c r="V202" s="1" t="str">
        <f t="shared" si="36"/>
        <v>Kho b¹c Nhµ n­íc- Bé Tµi chÝnh</v>
      </c>
      <c r="W202" s="1">
        <v>1</v>
      </c>
    </row>
    <row r="203" spans="1:23" ht="18.75" customHeight="1">
      <c r="A203" s="1">
        <v>1</v>
      </c>
      <c r="B203" s="16">
        <f t="shared" si="41"/>
        <v>199</v>
      </c>
      <c r="C203" s="89" t="s">
        <v>228</v>
      </c>
      <c r="D203" s="89" t="str">
        <f t="shared" si="42"/>
        <v>VN00TP109052</v>
      </c>
      <c r="E203" s="16"/>
      <c r="F203" s="90" t="s">
        <v>25</v>
      </c>
      <c r="G203" s="95">
        <v>2000000</v>
      </c>
      <c r="H203" s="22">
        <f t="shared" si="34"/>
        <v>200000000000</v>
      </c>
      <c r="I203" s="96">
        <v>8.7</v>
      </c>
      <c r="J203" s="97">
        <v>38519</v>
      </c>
      <c r="K203" s="97">
        <f t="shared" si="33"/>
        <v>38517</v>
      </c>
      <c r="L203" s="98">
        <v>40343</v>
      </c>
      <c r="M203" s="23">
        <f t="shared" si="37"/>
        <v>40343</v>
      </c>
      <c r="N203" s="23">
        <f t="shared" si="43"/>
        <v>40329</v>
      </c>
      <c r="O203" s="112"/>
      <c r="P203" s="23"/>
      <c r="Q203" s="22">
        <f t="shared" si="35"/>
        <v>17400000000</v>
      </c>
      <c r="R203" s="24">
        <f t="shared" si="38"/>
        <v>200000000000</v>
      </c>
      <c r="S203" s="25">
        <f t="shared" si="39"/>
        <v>217400000000</v>
      </c>
      <c r="T203" s="24">
        <f t="shared" si="40"/>
        <v>217400000</v>
      </c>
      <c r="U203" s="26"/>
      <c r="V203" s="1" t="str">
        <f t="shared" si="36"/>
        <v>Kho b¹c Nhµ n­íc- Bé Tµi chÝnh</v>
      </c>
      <c r="W203" s="1">
        <v>1</v>
      </c>
    </row>
    <row r="204" spans="1:23" ht="18.75" customHeight="1">
      <c r="A204" s="1">
        <v>1</v>
      </c>
      <c r="B204" s="16">
        <f t="shared" si="41"/>
        <v>200</v>
      </c>
      <c r="C204" s="89" t="s">
        <v>229</v>
      </c>
      <c r="D204" s="89" t="str">
        <f t="shared" si="42"/>
        <v>VN00TP109060</v>
      </c>
      <c r="E204" s="16"/>
      <c r="F204" s="90" t="s">
        <v>25</v>
      </c>
      <c r="G204" s="95">
        <v>5000000</v>
      </c>
      <c r="H204" s="22">
        <f t="shared" si="34"/>
        <v>500000000000</v>
      </c>
      <c r="I204" s="96">
        <v>8.75</v>
      </c>
      <c r="J204" s="97">
        <v>38827</v>
      </c>
      <c r="K204" s="97">
        <f t="shared" si="33"/>
        <v>38861</v>
      </c>
      <c r="L204" s="98">
        <v>40687</v>
      </c>
      <c r="M204" s="23">
        <f t="shared" si="37"/>
        <v>40322</v>
      </c>
      <c r="N204" s="23">
        <f t="shared" si="43"/>
        <v>40308</v>
      </c>
      <c r="O204" s="18"/>
      <c r="P204" s="23"/>
      <c r="Q204" s="22">
        <f t="shared" si="35"/>
        <v>43750000000</v>
      </c>
      <c r="R204" s="24">
        <f t="shared" si="38"/>
        <v>0</v>
      </c>
      <c r="S204" s="25">
        <f t="shared" si="39"/>
        <v>43750000000</v>
      </c>
      <c r="T204" s="24">
        <f t="shared" si="40"/>
        <v>43750000</v>
      </c>
      <c r="U204" s="26"/>
      <c r="V204" s="1" t="str">
        <f t="shared" si="36"/>
        <v>Kho b¹c Nhµ n­íc- Bé Tµi chÝnh</v>
      </c>
      <c r="W204" s="1">
        <v>1</v>
      </c>
    </row>
    <row r="205" spans="1:23" ht="18.75" customHeight="1">
      <c r="A205" s="1">
        <v>1</v>
      </c>
      <c r="B205" s="16">
        <f t="shared" si="41"/>
        <v>201</v>
      </c>
      <c r="C205" s="89" t="s">
        <v>230</v>
      </c>
      <c r="D205" s="89" t="str">
        <f t="shared" si="42"/>
        <v>VN00TP110050</v>
      </c>
      <c r="E205" s="16"/>
      <c r="F205" s="90" t="s">
        <v>25</v>
      </c>
      <c r="G205" s="95">
        <v>700000</v>
      </c>
      <c r="H205" s="22">
        <f t="shared" si="34"/>
        <v>70000000000</v>
      </c>
      <c r="I205" s="96">
        <v>8.7</v>
      </c>
      <c r="J205" s="97">
        <v>38526</v>
      </c>
      <c r="K205" s="97">
        <f t="shared" si="33"/>
        <v>38523</v>
      </c>
      <c r="L205" s="98">
        <v>40349</v>
      </c>
      <c r="M205" s="23">
        <f t="shared" si="37"/>
        <v>40349</v>
      </c>
      <c r="N205" s="23">
        <f t="shared" si="43"/>
        <v>40335</v>
      </c>
      <c r="O205" s="23"/>
      <c r="P205" s="23"/>
      <c r="Q205" s="22">
        <f t="shared" si="35"/>
        <v>6089999999.999999</v>
      </c>
      <c r="R205" s="24">
        <f t="shared" si="38"/>
        <v>70000000000</v>
      </c>
      <c r="S205" s="25">
        <f t="shared" si="39"/>
        <v>76090000000</v>
      </c>
      <c r="T205" s="24">
        <f t="shared" si="40"/>
        <v>76090000</v>
      </c>
      <c r="U205" s="26"/>
      <c r="V205" s="1" t="str">
        <f t="shared" si="36"/>
        <v>Kho b¹c Nhµ n­íc- Bé Tµi chÝnh</v>
      </c>
      <c r="W205" s="1">
        <v>1</v>
      </c>
    </row>
    <row r="206" spans="1:23" ht="18.75" customHeight="1">
      <c r="A206" s="1">
        <v>1</v>
      </c>
      <c r="B206" s="16">
        <f t="shared" si="41"/>
        <v>202</v>
      </c>
      <c r="C206" s="89" t="s">
        <v>231</v>
      </c>
      <c r="D206" s="89" t="str">
        <f t="shared" si="42"/>
        <v>VN00TP110068</v>
      </c>
      <c r="E206" s="16"/>
      <c r="F206" s="90" t="s">
        <v>25</v>
      </c>
      <c r="G206" s="95">
        <v>6500000</v>
      </c>
      <c r="H206" s="22">
        <f t="shared" si="34"/>
        <v>650000000000</v>
      </c>
      <c r="I206" s="96">
        <v>8.73</v>
      </c>
      <c r="J206" s="97">
        <v>38827</v>
      </c>
      <c r="K206" s="97">
        <f t="shared" si="33"/>
        <v>38880</v>
      </c>
      <c r="L206" s="98">
        <v>40706</v>
      </c>
      <c r="M206" s="23">
        <f t="shared" si="37"/>
        <v>40341</v>
      </c>
      <c r="N206" s="23">
        <f t="shared" si="43"/>
        <v>40327</v>
      </c>
      <c r="O206" s="23"/>
      <c r="P206" s="23"/>
      <c r="Q206" s="22">
        <f t="shared" si="35"/>
        <v>56745000000</v>
      </c>
      <c r="R206" s="24">
        <f t="shared" si="38"/>
        <v>0</v>
      </c>
      <c r="S206" s="25">
        <f t="shared" si="39"/>
        <v>56745000000</v>
      </c>
      <c r="T206" s="24">
        <f t="shared" si="40"/>
        <v>56745000</v>
      </c>
      <c r="U206" s="26"/>
      <c r="V206" s="1" t="str">
        <f t="shared" si="36"/>
        <v>Kho b¹c Nhµ n­íc- Bé Tµi chÝnh</v>
      </c>
      <c r="W206" s="1">
        <v>1</v>
      </c>
    </row>
    <row r="207" spans="1:23" ht="18.75" customHeight="1">
      <c r="A207" s="1">
        <v>1</v>
      </c>
      <c r="B207" s="16">
        <f t="shared" si="41"/>
        <v>203</v>
      </c>
      <c r="C207" s="89" t="s">
        <v>232</v>
      </c>
      <c r="D207" s="89" t="str">
        <f t="shared" si="42"/>
        <v>VN00TP111058</v>
      </c>
      <c r="E207" s="16"/>
      <c r="F207" s="90" t="s">
        <v>25</v>
      </c>
      <c r="G207" s="95">
        <v>1500000</v>
      </c>
      <c r="H207" s="22">
        <f t="shared" si="34"/>
        <v>150000000000</v>
      </c>
      <c r="I207" s="96">
        <v>8.7</v>
      </c>
      <c r="J207" s="97">
        <v>38531</v>
      </c>
      <c r="K207" s="97">
        <f t="shared" si="33"/>
        <v>38527</v>
      </c>
      <c r="L207" s="98">
        <v>40353</v>
      </c>
      <c r="M207" s="23">
        <f t="shared" si="37"/>
        <v>40353</v>
      </c>
      <c r="N207" s="23">
        <f t="shared" si="43"/>
        <v>40339</v>
      </c>
      <c r="O207" s="23"/>
      <c r="P207" s="23"/>
      <c r="Q207" s="22">
        <f t="shared" si="35"/>
        <v>13049999999.999998</v>
      </c>
      <c r="R207" s="24">
        <f t="shared" si="38"/>
        <v>150000000000</v>
      </c>
      <c r="S207" s="25">
        <f t="shared" si="39"/>
        <v>163050000000</v>
      </c>
      <c r="T207" s="24">
        <f t="shared" si="40"/>
        <v>163050000</v>
      </c>
      <c r="U207" s="26"/>
      <c r="V207" s="1" t="str">
        <f t="shared" si="36"/>
        <v>Kho b¹c Nhµ n­íc- Bé Tµi chÝnh</v>
      </c>
      <c r="W207" s="1">
        <v>1</v>
      </c>
    </row>
    <row r="208" spans="1:23" ht="18.75" customHeight="1">
      <c r="A208" s="1">
        <v>1</v>
      </c>
      <c r="B208" s="16">
        <f t="shared" si="41"/>
        <v>204</v>
      </c>
      <c r="C208" s="89" t="s">
        <v>233</v>
      </c>
      <c r="D208" s="89" t="str">
        <f t="shared" si="42"/>
        <v>VN00TP111066</v>
      </c>
      <c r="E208" s="16"/>
      <c r="F208" s="90" t="s">
        <v>25</v>
      </c>
      <c r="G208" s="95">
        <v>6470000</v>
      </c>
      <c r="H208" s="22">
        <f t="shared" si="34"/>
        <v>647000000000</v>
      </c>
      <c r="I208" s="96">
        <v>8.73</v>
      </c>
      <c r="J208" s="97">
        <v>38827</v>
      </c>
      <c r="K208" s="97">
        <f t="shared" si="33"/>
        <v>38894</v>
      </c>
      <c r="L208" s="98">
        <v>40720</v>
      </c>
      <c r="M208" s="23">
        <f t="shared" si="37"/>
        <v>40355</v>
      </c>
      <c r="N208" s="23">
        <f t="shared" si="43"/>
        <v>40341</v>
      </c>
      <c r="O208" s="23"/>
      <c r="P208" s="23"/>
      <c r="Q208" s="22">
        <f t="shared" si="35"/>
        <v>56483100000</v>
      </c>
      <c r="R208" s="24">
        <f t="shared" si="38"/>
        <v>0</v>
      </c>
      <c r="S208" s="25">
        <f t="shared" si="39"/>
        <v>56483100000</v>
      </c>
      <c r="T208" s="24">
        <f t="shared" si="40"/>
        <v>56483100</v>
      </c>
      <c r="U208" s="26"/>
      <c r="V208" s="1" t="str">
        <f t="shared" si="36"/>
        <v>Kho b¹c Nhµ n­íc- Bé Tµi chÝnh</v>
      </c>
      <c r="W208" s="1">
        <v>1</v>
      </c>
    </row>
    <row r="209" spans="1:23" ht="18.75" customHeight="1">
      <c r="A209" s="1">
        <v>1</v>
      </c>
      <c r="B209" s="16">
        <f t="shared" si="41"/>
        <v>205</v>
      </c>
      <c r="C209" s="89" t="s">
        <v>234</v>
      </c>
      <c r="D209" s="89" t="str">
        <f t="shared" si="42"/>
        <v>VN00TP112056</v>
      </c>
      <c r="E209" s="16" t="s">
        <v>125</v>
      </c>
      <c r="F209" s="90" t="s">
        <v>25</v>
      </c>
      <c r="G209" s="95">
        <v>700000</v>
      </c>
      <c r="H209" s="22">
        <f t="shared" si="34"/>
        <v>70000000000</v>
      </c>
      <c r="I209" s="96">
        <v>8.7</v>
      </c>
      <c r="J209" s="97">
        <v>38558</v>
      </c>
      <c r="K209" s="97">
        <f t="shared" si="33"/>
        <v>38544</v>
      </c>
      <c r="L209" s="98">
        <v>40370</v>
      </c>
      <c r="M209" s="23">
        <f t="shared" si="37"/>
        <v>40370</v>
      </c>
      <c r="N209" s="23">
        <f t="shared" si="43"/>
        <v>40356</v>
      </c>
      <c r="O209" s="23"/>
      <c r="P209" s="23"/>
      <c r="Q209" s="22">
        <f t="shared" si="35"/>
        <v>6089999999.999999</v>
      </c>
      <c r="R209" s="24">
        <f t="shared" si="38"/>
        <v>70000000000</v>
      </c>
      <c r="S209" s="25">
        <f t="shared" si="39"/>
        <v>76090000000</v>
      </c>
      <c r="T209" s="24">
        <f t="shared" si="40"/>
        <v>76090000</v>
      </c>
      <c r="U209" s="26"/>
      <c r="V209" s="1" t="str">
        <f t="shared" si="36"/>
        <v>Kho b¹c Nhµ n­íc- Bé Tµi chÝnh</v>
      </c>
      <c r="W209" s="1">
        <v>1</v>
      </c>
    </row>
    <row r="210" spans="1:23" ht="18.75" customHeight="1">
      <c r="A210" s="1">
        <v>1</v>
      </c>
      <c r="B210" s="16">
        <f t="shared" si="41"/>
        <v>206</v>
      </c>
      <c r="C210" s="89" t="s">
        <v>235</v>
      </c>
      <c r="D210" s="89" t="str">
        <f t="shared" si="42"/>
        <v>VN00TP114052</v>
      </c>
      <c r="E210" s="16"/>
      <c r="F210" s="90" t="s">
        <v>25</v>
      </c>
      <c r="G210" s="95">
        <v>200000</v>
      </c>
      <c r="H210" s="22">
        <f t="shared" si="34"/>
        <v>20000000000</v>
      </c>
      <c r="I210" s="96">
        <v>8.75</v>
      </c>
      <c r="J210" s="97">
        <v>38588</v>
      </c>
      <c r="K210" s="97">
        <f t="shared" si="33"/>
        <v>38576</v>
      </c>
      <c r="L210" s="98">
        <v>40402</v>
      </c>
      <c r="M210" s="23">
        <f t="shared" si="37"/>
        <v>40402</v>
      </c>
      <c r="N210" s="23">
        <f t="shared" si="43"/>
        <v>40388</v>
      </c>
      <c r="O210" s="23"/>
      <c r="P210" s="23"/>
      <c r="Q210" s="22">
        <f t="shared" si="35"/>
        <v>1750000000</v>
      </c>
      <c r="R210" s="24">
        <f t="shared" si="38"/>
        <v>20000000000</v>
      </c>
      <c r="S210" s="25">
        <f t="shared" si="39"/>
        <v>21750000000</v>
      </c>
      <c r="T210" s="27">
        <f t="shared" si="40"/>
        <v>21750000</v>
      </c>
      <c r="U210" s="26"/>
      <c r="V210" s="1" t="str">
        <f t="shared" si="36"/>
        <v>Kho b¹c Nhµ n­íc- Bé Tµi chÝnh</v>
      </c>
      <c r="W210" s="1">
        <v>1</v>
      </c>
    </row>
    <row r="211" spans="1:23" ht="18.75" customHeight="1">
      <c r="A211" s="1">
        <v>1</v>
      </c>
      <c r="B211" s="16">
        <f t="shared" si="41"/>
        <v>207</v>
      </c>
      <c r="C211" s="89" t="s">
        <v>236</v>
      </c>
      <c r="D211" s="89" t="str">
        <f t="shared" si="42"/>
        <v>VN00TP115059</v>
      </c>
      <c r="E211" s="16"/>
      <c r="F211" s="90" t="s">
        <v>25</v>
      </c>
      <c r="G211" s="95">
        <v>1000000</v>
      </c>
      <c r="H211" s="22">
        <f t="shared" si="34"/>
        <v>100000000000</v>
      </c>
      <c r="I211" s="96">
        <v>8.75</v>
      </c>
      <c r="J211" s="97">
        <v>38595</v>
      </c>
      <c r="K211" s="97">
        <f t="shared" si="33"/>
        <v>38587</v>
      </c>
      <c r="L211" s="98">
        <v>40413</v>
      </c>
      <c r="M211" s="23">
        <f t="shared" si="37"/>
        <v>40413</v>
      </c>
      <c r="N211" s="23">
        <f t="shared" si="43"/>
        <v>40399</v>
      </c>
      <c r="O211" s="23"/>
      <c r="P211" s="23"/>
      <c r="Q211" s="22">
        <f t="shared" si="35"/>
        <v>8750000000</v>
      </c>
      <c r="R211" s="24">
        <f t="shared" si="38"/>
        <v>100000000000</v>
      </c>
      <c r="S211" s="25">
        <f t="shared" si="39"/>
        <v>108750000000</v>
      </c>
      <c r="T211" s="27">
        <f t="shared" si="40"/>
        <v>108750000</v>
      </c>
      <c r="U211" s="26"/>
      <c r="V211" s="1" t="str">
        <f t="shared" si="36"/>
        <v>Kho b¹c Nhµ n­íc- Bé Tµi chÝnh</v>
      </c>
      <c r="W211" s="1">
        <v>1</v>
      </c>
    </row>
    <row r="212" spans="1:23" ht="18.75" customHeight="1">
      <c r="A212" s="1">
        <v>1</v>
      </c>
      <c r="B212" s="16">
        <f t="shared" si="41"/>
        <v>208</v>
      </c>
      <c r="C212" s="89" t="s">
        <v>237</v>
      </c>
      <c r="D212" s="89" t="str">
        <f t="shared" si="42"/>
        <v>VN00TP116057</v>
      </c>
      <c r="E212" s="16"/>
      <c r="F212" s="90" t="s">
        <v>25</v>
      </c>
      <c r="G212" s="95">
        <v>500000</v>
      </c>
      <c r="H212" s="22">
        <f t="shared" si="34"/>
        <v>50000000000</v>
      </c>
      <c r="I212" s="96">
        <v>8.75</v>
      </c>
      <c r="J212" s="97">
        <v>38603</v>
      </c>
      <c r="K212" s="97">
        <f t="shared" si="33"/>
        <v>38600</v>
      </c>
      <c r="L212" s="98">
        <v>40426</v>
      </c>
      <c r="M212" s="23">
        <f t="shared" si="37"/>
        <v>40426</v>
      </c>
      <c r="N212" s="23">
        <f t="shared" si="43"/>
        <v>40412</v>
      </c>
      <c r="O212" s="23"/>
      <c r="P212" s="23"/>
      <c r="Q212" s="22">
        <f t="shared" si="35"/>
        <v>4375000000</v>
      </c>
      <c r="R212" s="24">
        <f t="shared" si="38"/>
        <v>50000000000</v>
      </c>
      <c r="S212" s="25">
        <f t="shared" si="39"/>
        <v>54375000000</v>
      </c>
      <c r="T212" s="24">
        <f t="shared" si="40"/>
        <v>54375000</v>
      </c>
      <c r="U212" s="26"/>
      <c r="V212" s="1" t="str">
        <f t="shared" si="36"/>
        <v>Kho b¹c Nhµ n­íc- Bé Tµi chÝnh</v>
      </c>
      <c r="W212" s="1">
        <v>1</v>
      </c>
    </row>
    <row r="213" spans="1:23" ht="18.75" customHeight="1">
      <c r="A213" s="1">
        <v>1</v>
      </c>
      <c r="B213" s="16">
        <f t="shared" si="41"/>
        <v>209</v>
      </c>
      <c r="C213" s="89" t="s">
        <v>238</v>
      </c>
      <c r="D213" s="89" t="str">
        <f t="shared" si="42"/>
        <v>VN00TP117055</v>
      </c>
      <c r="E213" s="16"/>
      <c r="F213" s="90" t="s">
        <v>25</v>
      </c>
      <c r="G213" s="95">
        <v>1000000</v>
      </c>
      <c r="H213" s="22">
        <f t="shared" si="34"/>
        <v>100000000000</v>
      </c>
      <c r="I213" s="96">
        <v>8.75</v>
      </c>
      <c r="J213" s="97">
        <v>38618</v>
      </c>
      <c r="K213" s="97">
        <f t="shared" si="33"/>
        <v>38608</v>
      </c>
      <c r="L213" s="98">
        <v>40434</v>
      </c>
      <c r="M213" s="23">
        <f t="shared" si="37"/>
        <v>40434</v>
      </c>
      <c r="N213" s="23">
        <f t="shared" si="43"/>
        <v>40420</v>
      </c>
      <c r="O213" s="23"/>
      <c r="P213" s="23"/>
      <c r="Q213" s="22">
        <f t="shared" si="35"/>
        <v>8750000000</v>
      </c>
      <c r="R213" s="24">
        <f t="shared" si="38"/>
        <v>100000000000</v>
      </c>
      <c r="S213" s="25">
        <f t="shared" si="39"/>
        <v>108750000000</v>
      </c>
      <c r="T213" s="24">
        <f t="shared" si="40"/>
        <v>108750000</v>
      </c>
      <c r="U213" s="26"/>
      <c r="V213" s="1" t="str">
        <f t="shared" si="36"/>
        <v>Kho b¹c Nhµ n­íc- Bé Tµi chÝnh</v>
      </c>
      <c r="W213" s="1">
        <v>1</v>
      </c>
    </row>
    <row r="214" spans="1:23" ht="18.75" customHeight="1">
      <c r="A214" s="1">
        <v>1</v>
      </c>
      <c r="B214" s="16">
        <f t="shared" si="41"/>
        <v>210</v>
      </c>
      <c r="C214" s="89" t="s">
        <v>239</v>
      </c>
      <c r="D214" s="89" t="str">
        <f t="shared" si="42"/>
        <v>VN00TP118053</v>
      </c>
      <c r="E214" s="16"/>
      <c r="F214" s="90" t="s">
        <v>25</v>
      </c>
      <c r="G214" s="95">
        <v>1200000</v>
      </c>
      <c r="H214" s="22">
        <f t="shared" si="34"/>
        <v>120000000000</v>
      </c>
      <c r="I214" s="96">
        <v>8.75</v>
      </c>
      <c r="J214" s="97">
        <v>38630</v>
      </c>
      <c r="K214" s="97">
        <f t="shared" si="33"/>
        <v>38617</v>
      </c>
      <c r="L214" s="98">
        <v>40443</v>
      </c>
      <c r="M214" s="23">
        <f t="shared" si="37"/>
        <v>40443</v>
      </c>
      <c r="N214" s="23">
        <f t="shared" si="43"/>
        <v>40429</v>
      </c>
      <c r="O214" s="23"/>
      <c r="P214" s="23"/>
      <c r="Q214" s="22">
        <f t="shared" si="35"/>
        <v>10500000000</v>
      </c>
      <c r="R214" s="24">
        <f t="shared" si="38"/>
        <v>120000000000</v>
      </c>
      <c r="S214" s="25">
        <f t="shared" si="39"/>
        <v>130500000000</v>
      </c>
      <c r="T214" s="24">
        <f t="shared" si="40"/>
        <v>130500000</v>
      </c>
      <c r="U214" s="26"/>
      <c r="V214" s="1" t="str">
        <f t="shared" si="36"/>
        <v>Kho b¹c Nhµ n­íc- Bé Tµi chÝnh</v>
      </c>
      <c r="W214" s="1">
        <v>1</v>
      </c>
    </row>
    <row r="215" spans="1:23" ht="18.75" customHeight="1">
      <c r="A215" s="1">
        <v>1</v>
      </c>
      <c r="B215" s="16">
        <f t="shared" si="41"/>
        <v>211</v>
      </c>
      <c r="C215" s="89" t="s">
        <v>240</v>
      </c>
      <c r="D215" s="89" t="str">
        <f t="shared" si="42"/>
        <v>VN00TP119051</v>
      </c>
      <c r="E215" s="16"/>
      <c r="F215" s="90" t="s">
        <v>25</v>
      </c>
      <c r="G215" s="95">
        <v>1000000</v>
      </c>
      <c r="H215" s="22">
        <f t="shared" si="34"/>
        <v>100000000000</v>
      </c>
      <c r="I215" s="96">
        <v>8.75</v>
      </c>
      <c r="J215" s="97">
        <v>38658</v>
      </c>
      <c r="K215" s="97">
        <f t="shared" si="33"/>
        <v>38623</v>
      </c>
      <c r="L215" s="98">
        <v>40449</v>
      </c>
      <c r="M215" s="23">
        <f t="shared" si="37"/>
        <v>40449</v>
      </c>
      <c r="N215" s="23">
        <f t="shared" si="43"/>
        <v>40435</v>
      </c>
      <c r="O215" s="23"/>
      <c r="P215" s="23"/>
      <c r="Q215" s="22">
        <f t="shared" si="35"/>
        <v>8750000000</v>
      </c>
      <c r="R215" s="24">
        <f t="shared" si="38"/>
        <v>100000000000</v>
      </c>
      <c r="S215" s="25">
        <f t="shared" si="39"/>
        <v>108750000000</v>
      </c>
      <c r="T215" s="24">
        <f t="shared" si="40"/>
        <v>108750000</v>
      </c>
      <c r="U215" s="26"/>
      <c r="V215" s="1" t="str">
        <f t="shared" si="36"/>
        <v>Kho b¹c Nhµ n­íc- Bé Tµi chÝnh</v>
      </c>
      <c r="W215" s="1">
        <v>1</v>
      </c>
    </row>
    <row r="216" spans="1:22" ht="18.75" customHeight="1">
      <c r="A216" s="1">
        <v>5</v>
      </c>
      <c r="B216" s="16">
        <f t="shared" si="41"/>
        <v>212</v>
      </c>
      <c r="C216" s="89" t="s">
        <v>241</v>
      </c>
      <c r="D216" s="89" t="str">
        <f t="shared" si="42"/>
        <v>VN00TP120059</v>
      </c>
      <c r="E216" s="16"/>
      <c r="F216" s="90" t="s">
        <v>25</v>
      </c>
      <c r="G216" s="95">
        <v>200000</v>
      </c>
      <c r="H216" s="22">
        <f t="shared" si="34"/>
        <v>20000000000</v>
      </c>
      <c r="I216" s="96">
        <v>8.75</v>
      </c>
      <c r="J216" s="97">
        <v>38658</v>
      </c>
      <c r="K216" s="97">
        <f t="shared" si="33"/>
        <v>38636</v>
      </c>
      <c r="L216" s="98">
        <v>40462</v>
      </c>
      <c r="M216" s="23">
        <f t="shared" si="37"/>
        <v>40462</v>
      </c>
      <c r="N216" s="23">
        <f t="shared" si="43"/>
        <v>40448</v>
      </c>
      <c r="O216" s="23"/>
      <c r="P216" s="23"/>
      <c r="Q216" s="22">
        <f t="shared" si="35"/>
        <v>1750000000</v>
      </c>
      <c r="R216" s="24">
        <f t="shared" si="38"/>
        <v>20000000000</v>
      </c>
      <c r="S216" s="25">
        <f t="shared" si="39"/>
        <v>21750000000</v>
      </c>
      <c r="T216" s="24">
        <f t="shared" si="40"/>
        <v>21750000</v>
      </c>
      <c r="U216" s="26"/>
      <c r="V216" s="1" t="str">
        <f t="shared" si="36"/>
        <v>Kho b¹c Nhµ n­íc- Bé Tµi chÝnh</v>
      </c>
    </row>
    <row r="217" spans="1:22" ht="18.75" customHeight="1">
      <c r="A217" s="1">
        <v>5</v>
      </c>
      <c r="B217" s="16">
        <f t="shared" si="41"/>
        <v>213</v>
      </c>
      <c r="C217" s="89" t="s">
        <v>242</v>
      </c>
      <c r="D217" s="89" t="str">
        <f t="shared" si="42"/>
        <v>VN00TP121057</v>
      </c>
      <c r="E217" s="16"/>
      <c r="F217" s="90" t="s">
        <v>25</v>
      </c>
      <c r="G217" s="95">
        <v>500000</v>
      </c>
      <c r="H217" s="22">
        <f t="shared" si="34"/>
        <v>50000000000</v>
      </c>
      <c r="I217" s="96">
        <v>8.75</v>
      </c>
      <c r="J217" s="97">
        <v>38658</v>
      </c>
      <c r="K217" s="97">
        <f t="shared" si="33"/>
        <v>38650</v>
      </c>
      <c r="L217" s="98">
        <v>40476</v>
      </c>
      <c r="M217" s="23">
        <f t="shared" si="37"/>
        <v>40476</v>
      </c>
      <c r="N217" s="23">
        <f t="shared" si="43"/>
        <v>40462</v>
      </c>
      <c r="O217" s="23"/>
      <c r="P217" s="23"/>
      <c r="Q217" s="22">
        <f t="shared" si="35"/>
        <v>4375000000</v>
      </c>
      <c r="R217" s="24">
        <f t="shared" si="38"/>
        <v>50000000000</v>
      </c>
      <c r="S217" s="25">
        <f t="shared" si="39"/>
        <v>54375000000</v>
      </c>
      <c r="T217" s="24">
        <f t="shared" si="40"/>
        <v>54375000</v>
      </c>
      <c r="U217" s="26"/>
      <c r="V217" s="1" t="str">
        <f t="shared" si="36"/>
        <v>Kho b¹c Nhµ n­íc- Bé Tµi chÝnh</v>
      </c>
    </row>
    <row r="218" spans="1:23" ht="18.75" customHeight="1">
      <c r="A218" s="1">
        <v>1</v>
      </c>
      <c r="B218" s="16">
        <f t="shared" si="41"/>
        <v>214</v>
      </c>
      <c r="C218" s="89" t="s">
        <v>243</v>
      </c>
      <c r="D218" s="89" t="str">
        <f t="shared" si="42"/>
        <v>VN00TP122055</v>
      </c>
      <c r="E218" s="16"/>
      <c r="F218" s="90" t="s">
        <v>25</v>
      </c>
      <c r="G218" s="95">
        <v>2000000</v>
      </c>
      <c r="H218" s="22">
        <f t="shared" si="34"/>
        <v>200000000000</v>
      </c>
      <c r="I218" s="96">
        <v>8.75</v>
      </c>
      <c r="J218" s="97">
        <v>38665</v>
      </c>
      <c r="K218" s="97">
        <f t="shared" si="33"/>
        <v>38660</v>
      </c>
      <c r="L218" s="98">
        <v>40486</v>
      </c>
      <c r="M218" s="23">
        <f t="shared" si="37"/>
        <v>40486</v>
      </c>
      <c r="N218" s="23">
        <f t="shared" si="43"/>
        <v>40472</v>
      </c>
      <c r="O218" s="23"/>
      <c r="P218" s="23"/>
      <c r="Q218" s="22">
        <f t="shared" si="35"/>
        <v>17500000000</v>
      </c>
      <c r="R218" s="24">
        <f t="shared" si="38"/>
        <v>200000000000</v>
      </c>
      <c r="S218" s="25">
        <f t="shared" si="39"/>
        <v>217500000000</v>
      </c>
      <c r="T218" s="24">
        <f t="shared" si="40"/>
        <v>217500000</v>
      </c>
      <c r="U218" s="26"/>
      <c r="V218" s="1" t="str">
        <f t="shared" si="36"/>
        <v>Kho b¹c Nhµ n­íc- Bé Tµi chÝnh</v>
      </c>
      <c r="W218" s="1">
        <v>1</v>
      </c>
    </row>
    <row r="219" spans="1:23" ht="18.75" customHeight="1">
      <c r="A219" s="1">
        <v>1</v>
      </c>
      <c r="B219" s="16">
        <f t="shared" si="41"/>
        <v>215</v>
      </c>
      <c r="C219" s="89" t="s">
        <v>244</v>
      </c>
      <c r="D219" s="89" t="str">
        <f t="shared" si="42"/>
        <v>VN00TP123053</v>
      </c>
      <c r="E219" s="16"/>
      <c r="F219" s="90" t="s">
        <v>25</v>
      </c>
      <c r="G219" s="95">
        <v>2000000</v>
      </c>
      <c r="H219" s="22">
        <f t="shared" si="34"/>
        <v>200000000000</v>
      </c>
      <c r="I219" s="96">
        <v>8.75</v>
      </c>
      <c r="J219" s="97">
        <v>38687</v>
      </c>
      <c r="K219" s="97">
        <f t="shared" si="33"/>
        <v>38673</v>
      </c>
      <c r="L219" s="98">
        <v>40499</v>
      </c>
      <c r="M219" s="23">
        <f t="shared" si="37"/>
        <v>40499</v>
      </c>
      <c r="N219" s="23">
        <f t="shared" si="43"/>
        <v>40485</v>
      </c>
      <c r="O219" s="23"/>
      <c r="P219" s="23"/>
      <c r="Q219" s="22">
        <f t="shared" si="35"/>
        <v>17500000000</v>
      </c>
      <c r="R219" s="24">
        <f t="shared" si="38"/>
        <v>200000000000</v>
      </c>
      <c r="S219" s="25">
        <f t="shared" si="39"/>
        <v>217500000000</v>
      </c>
      <c r="T219" s="24">
        <f t="shared" si="40"/>
        <v>217500000</v>
      </c>
      <c r="U219" s="26"/>
      <c r="V219" s="1" t="str">
        <f t="shared" si="36"/>
        <v>Kho b¹c Nhµ n­íc- Bé Tµi chÝnh</v>
      </c>
      <c r="W219" s="1">
        <v>1</v>
      </c>
    </row>
    <row r="220" spans="1:23" ht="18.75" customHeight="1">
      <c r="A220" s="1">
        <v>1</v>
      </c>
      <c r="B220" s="16">
        <f t="shared" si="41"/>
        <v>216</v>
      </c>
      <c r="C220" s="89" t="s">
        <v>245</v>
      </c>
      <c r="D220" s="89" t="str">
        <f t="shared" si="42"/>
        <v>VN00TP124051</v>
      </c>
      <c r="E220" s="16" t="s">
        <v>125</v>
      </c>
      <c r="F220" s="90" t="s">
        <v>25</v>
      </c>
      <c r="G220" s="95">
        <v>500000</v>
      </c>
      <c r="H220" s="22">
        <f t="shared" si="34"/>
        <v>50000000000</v>
      </c>
      <c r="I220" s="96">
        <v>8.75</v>
      </c>
      <c r="J220" s="97">
        <v>38694</v>
      </c>
      <c r="K220" s="97">
        <f t="shared" si="33"/>
        <v>38686</v>
      </c>
      <c r="L220" s="98">
        <v>40512</v>
      </c>
      <c r="M220" s="23">
        <f t="shared" si="37"/>
        <v>40512</v>
      </c>
      <c r="N220" s="23">
        <f t="shared" si="43"/>
        <v>40498</v>
      </c>
      <c r="O220" s="23"/>
      <c r="P220" s="23"/>
      <c r="Q220" s="22">
        <f t="shared" si="35"/>
        <v>4375000000</v>
      </c>
      <c r="R220" s="24">
        <f t="shared" si="38"/>
        <v>50000000000</v>
      </c>
      <c r="S220" s="25">
        <f t="shared" si="39"/>
        <v>54375000000</v>
      </c>
      <c r="T220" s="24">
        <f t="shared" si="40"/>
        <v>54375000</v>
      </c>
      <c r="U220" s="26"/>
      <c r="V220" s="1" t="str">
        <f t="shared" si="36"/>
        <v>Kho b¹c Nhµ n­íc- Bé Tµi chÝnh</v>
      </c>
      <c r="W220" s="1">
        <v>1</v>
      </c>
    </row>
    <row r="221" spans="1:23" ht="18.75" customHeight="1">
      <c r="A221" s="1">
        <v>1</v>
      </c>
      <c r="B221" s="28">
        <f t="shared" si="41"/>
        <v>217</v>
      </c>
      <c r="C221" s="113" t="s">
        <v>246</v>
      </c>
      <c r="D221" s="113" t="str">
        <f t="shared" si="42"/>
        <v>VN00TP125058</v>
      </c>
      <c r="E221" s="28"/>
      <c r="F221" s="114" t="s">
        <v>25</v>
      </c>
      <c r="G221" s="115">
        <v>1500000</v>
      </c>
      <c r="H221" s="37">
        <f t="shared" si="34"/>
        <v>150000000000</v>
      </c>
      <c r="I221" s="116">
        <v>8.75</v>
      </c>
      <c r="J221" s="117">
        <v>38706</v>
      </c>
      <c r="K221" s="117">
        <f t="shared" si="33"/>
        <v>38699</v>
      </c>
      <c r="L221" s="118">
        <v>40525</v>
      </c>
      <c r="M221" s="58">
        <f t="shared" si="37"/>
        <v>40525</v>
      </c>
      <c r="N221" s="58">
        <f t="shared" si="43"/>
        <v>40511</v>
      </c>
      <c r="O221" s="58"/>
      <c r="P221" s="58"/>
      <c r="Q221" s="37">
        <f>G221*I221*1000</f>
        <v>13125000000</v>
      </c>
      <c r="R221" s="39">
        <f t="shared" si="38"/>
        <v>150000000000</v>
      </c>
      <c r="S221" s="38">
        <f t="shared" si="39"/>
        <v>163125000000</v>
      </c>
      <c r="T221" s="39">
        <f t="shared" si="40"/>
        <v>163125000</v>
      </c>
      <c r="U221" s="59"/>
      <c r="V221" s="1" t="str">
        <f t="shared" si="36"/>
        <v>Kho b¹c Nhµ n­íc- Bé Tµi chÝnh</v>
      </c>
      <c r="W221" s="1">
        <v>1</v>
      </c>
    </row>
    <row r="222" spans="2:22" ht="18.75" customHeight="1">
      <c r="B222" s="28"/>
      <c r="C222" s="113" t="s">
        <v>247</v>
      </c>
      <c r="D222" s="113" t="s">
        <v>248</v>
      </c>
      <c r="E222" s="28" t="s">
        <v>24</v>
      </c>
      <c r="F222" s="114">
        <v>2</v>
      </c>
      <c r="G222" s="115">
        <v>1900000</v>
      </c>
      <c r="H222" s="37">
        <f t="shared" si="34"/>
        <v>190000000000</v>
      </c>
      <c r="I222" s="116">
        <v>10.8</v>
      </c>
      <c r="J222" s="119">
        <v>40183</v>
      </c>
      <c r="K222" s="117">
        <v>40162</v>
      </c>
      <c r="L222" s="117">
        <v>40892</v>
      </c>
      <c r="M222" s="58">
        <v>40527</v>
      </c>
      <c r="N222" s="58">
        <f t="shared" si="43"/>
        <v>40513</v>
      </c>
      <c r="O222" s="58"/>
      <c r="P222" s="58"/>
      <c r="Q222" s="37">
        <f>G222*I222*1000</f>
        <v>20520000000</v>
      </c>
      <c r="R222" s="39">
        <f t="shared" si="38"/>
        <v>0</v>
      </c>
      <c r="S222" s="38">
        <f t="shared" si="39"/>
        <v>20520000000</v>
      </c>
      <c r="T222" s="39">
        <f t="shared" si="40"/>
        <v>20520000</v>
      </c>
      <c r="U222" s="59"/>
      <c r="V222" s="1" t="e">
        <f t="shared" si="36"/>
        <v>#N/A</v>
      </c>
    </row>
    <row r="223" spans="2:22" ht="18.75" customHeight="1">
      <c r="B223" s="28"/>
      <c r="C223" s="113" t="s">
        <v>249</v>
      </c>
      <c r="D223" s="113" t="s">
        <v>250</v>
      </c>
      <c r="E223" s="28" t="s">
        <v>24</v>
      </c>
      <c r="F223" s="114">
        <v>3</v>
      </c>
      <c r="G223" s="115">
        <v>100000</v>
      </c>
      <c r="H223" s="37">
        <f t="shared" si="34"/>
        <v>10000000000</v>
      </c>
      <c r="I223" s="116">
        <v>10.8</v>
      </c>
      <c r="J223" s="119">
        <v>40183</v>
      </c>
      <c r="K223" s="117">
        <v>40162</v>
      </c>
      <c r="L223" s="117">
        <v>41258</v>
      </c>
      <c r="M223" s="58">
        <v>40527</v>
      </c>
      <c r="N223" s="58">
        <f t="shared" si="43"/>
        <v>40513</v>
      </c>
      <c r="O223" s="58"/>
      <c r="P223" s="58"/>
      <c r="Q223" s="37">
        <f>G223*I223*1000</f>
        <v>1080000000</v>
      </c>
      <c r="R223" s="39">
        <f t="shared" si="38"/>
        <v>0</v>
      </c>
      <c r="S223" s="38">
        <f t="shared" si="39"/>
        <v>1080000000</v>
      </c>
      <c r="T223" s="39">
        <f t="shared" si="40"/>
        <v>1080000</v>
      </c>
      <c r="U223" s="59"/>
      <c r="V223" s="1" t="e">
        <f t="shared" si="36"/>
        <v>#N/A</v>
      </c>
    </row>
    <row r="224" spans="1:23" s="41" customFormat="1" ht="18.75" customHeight="1">
      <c r="A224" s="1">
        <v>1</v>
      </c>
      <c r="B224" s="29">
        <v>1</v>
      </c>
      <c r="C224" s="30" t="s">
        <v>251</v>
      </c>
      <c r="D224" s="30" t="s">
        <v>252</v>
      </c>
      <c r="E224" s="29" t="s">
        <v>125</v>
      </c>
      <c r="F224" s="31">
        <v>1</v>
      </c>
      <c r="G224" s="32">
        <v>1000000</v>
      </c>
      <c r="H224" s="33">
        <f aca="true" t="shared" si="44" ref="H224:H229">+G224*100</f>
        <v>100000000</v>
      </c>
      <c r="I224" s="34">
        <v>3</v>
      </c>
      <c r="J224" s="35">
        <v>39973</v>
      </c>
      <c r="K224" s="35">
        <v>39896</v>
      </c>
      <c r="L224" s="35">
        <v>40261</v>
      </c>
      <c r="M224" s="36">
        <v>40261</v>
      </c>
      <c r="N224" s="36">
        <v>40247</v>
      </c>
      <c r="O224" s="36"/>
      <c r="P224" s="36"/>
      <c r="Q224" s="37">
        <f>G224*I224</f>
        <v>3000000</v>
      </c>
      <c r="R224" s="39">
        <f t="shared" si="38"/>
        <v>100000000</v>
      </c>
      <c r="S224" s="38">
        <f t="shared" si="39"/>
        <v>103000000</v>
      </c>
      <c r="T224" s="39">
        <f t="shared" si="40"/>
        <v>103000</v>
      </c>
      <c r="U224" s="40"/>
      <c r="W224" s="1">
        <v>1</v>
      </c>
    </row>
    <row r="225" spans="1:23" s="41" customFormat="1" ht="18.75" customHeight="1">
      <c r="A225" s="1">
        <v>1</v>
      </c>
      <c r="B225" s="29">
        <v>2</v>
      </c>
      <c r="C225" s="30" t="s">
        <v>253</v>
      </c>
      <c r="D225" s="30" t="s">
        <v>254</v>
      </c>
      <c r="E225" s="29" t="s">
        <v>125</v>
      </c>
      <c r="F225" s="31">
        <v>2</v>
      </c>
      <c r="G225" s="32">
        <v>800100</v>
      </c>
      <c r="H225" s="33">
        <f t="shared" si="44"/>
        <v>80010000</v>
      </c>
      <c r="I225" s="34">
        <v>3.2</v>
      </c>
      <c r="J225" s="35">
        <v>39973</v>
      </c>
      <c r="K225" s="35">
        <v>39898</v>
      </c>
      <c r="L225" s="35">
        <v>40628</v>
      </c>
      <c r="M225" s="36">
        <v>40263</v>
      </c>
      <c r="N225" s="36">
        <v>40249</v>
      </c>
      <c r="O225" s="36"/>
      <c r="P225" s="36"/>
      <c r="Q225" s="37">
        <f>G225*I225</f>
        <v>2560320</v>
      </c>
      <c r="R225" s="39">
        <f t="shared" si="38"/>
        <v>0</v>
      </c>
      <c r="S225" s="38">
        <f t="shared" si="39"/>
        <v>2560320</v>
      </c>
      <c r="T225" s="39">
        <f t="shared" si="40"/>
        <v>2560.32</v>
      </c>
      <c r="U225" s="40"/>
      <c r="W225" s="1">
        <v>1</v>
      </c>
    </row>
    <row r="226" spans="1:23" s="41" customFormat="1" ht="18.75" customHeight="1">
      <c r="A226" s="1">
        <v>1</v>
      </c>
      <c r="B226" s="29">
        <v>3</v>
      </c>
      <c r="C226" s="30" t="s">
        <v>255</v>
      </c>
      <c r="D226" s="30" t="s">
        <v>256</v>
      </c>
      <c r="E226" s="29" t="s">
        <v>125</v>
      </c>
      <c r="F226" s="31">
        <v>3</v>
      </c>
      <c r="G226" s="32">
        <v>501000</v>
      </c>
      <c r="H226" s="33">
        <f t="shared" si="44"/>
        <v>50100000</v>
      </c>
      <c r="I226" s="34">
        <v>3.6</v>
      </c>
      <c r="J226" s="35">
        <v>39973</v>
      </c>
      <c r="K226" s="35">
        <v>39903</v>
      </c>
      <c r="L226" s="35">
        <v>40999</v>
      </c>
      <c r="M226" s="36">
        <v>40268</v>
      </c>
      <c r="N226" s="36">
        <v>40254</v>
      </c>
      <c r="O226" s="36"/>
      <c r="P226" s="36"/>
      <c r="Q226" s="37">
        <f>G226*I226*1000</f>
        <v>1803600000</v>
      </c>
      <c r="R226" s="39">
        <f t="shared" si="38"/>
        <v>0</v>
      </c>
      <c r="S226" s="38">
        <f t="shared" si="39"/>
        <v>1803600000</v>
      </c>
      <c r="T226" s="39">
        <f t="shared" si="40"/>
        <v>1803600</v>
      </c>
      <c r="U226" s="40"/>
      <c r="W226" s="1">
        <v>1</v>
      </c>
    </row>
    <row r="227" spans="1:23" s="41" customFormat="1" ht="18.75" customHeight="1">
      <c r="A227" s="1">
        <v>1</v>
      </c>
      <c r="B227" s="29">
        <v>4</v>
      </c>
      <c r="C227" s="42" t="s">
        <v>257</v>
      </c>
      <c r="D227" s="42" t="s">
        <v>258</v>
      </c>
      <c r="E227" s="43" t="s">
        <v>125</v>
      </c>
      <c r="F227" s="44">
        <v>2</v>
      </c>
      <c r="G227" s="45">
        <v>470000</v>
      </c>
      <c r="H227" s="33">
        <f t="shared" si="44"/>
        <v>47000000</v>
      </c>
      <c r="I227" s="46">
        <v>3.75</v>
      </c>
      <c r="J227" s="47">
        <v>40067</v>
      </c>
      <c r="K227" s="47">
        <v>40053</v>
      </c>
      <c r="L227" s="47">
        <v>40783</v>
      </c>
      <c r="M227" s="48">
        <v>40418</v>
      </c>
      <c r="N227" s="48">
        <v>40406</v>
      </c>
      <c r="O227" s="48"/>
      <c r="P227" s="48"/>
      <c r="Q227" s="37">
        <f>G227*I227</f>
        <v>1762500</v>
      </c>
      <c r="R227" s="39">
        <f t="shared" si="38"/>
        <v>0</v>
      </c>
      <c r="S227" s="38">
        <f t="shared" si="39"/>
        <v>1762500</v>
      </c>
      <c r="T227" s="49">
        <f t="shared" si="40"/>
        <v>1762.5</v>
      </c>
      <c r="U227" s="50"/>
      <c r="W227" s="1">
        <v>1</v>
      </c>
    </row>
    <row r="228" spans="1:23" s="41" customFormat="1" ht="17.25" customHeight="1">
      <c r="A228" s="1">
        <v>1</v>
      </c>
      <c r="B228" s="16">
        <v>5</v>
      </c>
      <c r="C228" s="30" t="s">
        <v>259</v>
      </c>
      <c r="D228" s="30" t="s">
        <v>260</v>
      </c>
      <c r="E228" s="29" t="s">
        <v>125</v>
      </c>
      <c r="F228" s="31">
        <v>1</v>
      </c>
      <c r="G228" s="32">
        <v>1000000</v>
      </c>
      <c r="H228" s="33">
        <f t="shared" si="44"/>
        <v>100000000</v>
      </c>
      <c r="I228" s="34">
        <v>2.98</v>
      </c>
      <c r="J228" s="36">
        <v>40399</v>
      </c>
      <c r="K228" s="36">
        <v>40051</v>
      </c>
      <c r="L228" s="36">
        <v>40416</v>
      </c>
      <c r="M228" s="36">
        <v>40416</v>
      </c>
      <c r="N228" s="36">
        <v>40402</v>
      </c>
      <c r="O228" s="36"/>
      <c r="P228" s="36"/>
      <c r="Q228" s="37">
        <f>G228*I228</f>
        <v>2980000</v>
      </c>
      <c r="R228" s="39">
        <f t="shared" si="38"/>
        <v>100000000</v>
      </c>
      <c r="S228" s="38">
        <f t="shared" si="39"/>
        <v>102980000</v>
      </c>
      <c r="T228" s="49">
        <f t="shared" si="40"/>
        <v>102980</v>
      </c>
      <c r="U228" s="40"/>
      <c r="W228" s="1">
        <v>1</v>
      </c>
    </row>
    <row r="229" spans="1:21" s="41" customFormat="1" ht="17.25" customHeight="1">
      <c r="A229" s="1">
        <v>3</v>
      </c>
      <c r="B229" s="120">
        <v>6</v>
      </c>
      <c r="C229" s="42" t="s">
        <v>261</v>
      </c>
      <c r="D229" s="42" t="s">
        <v>262</v>
      </c>
      <c r="E229" s="43" t="s">
        <v>24</v>
      </c>
      <c r="F229" s="44">
        <v>1</v>
      </c>
      <c r="G229" s="45">
        <v>830000</v>
      </c>
      <c r="H229" s="121">
        <f t="shared" si="44"/>
        <v>83000000</v>
      </c>
      <c r="I229" s="46">
        <v>3.15</v>
      </c>
      <c r="J229" s="48">
        <v>40121</v>
      </c>
      <c r="K229" s="48">
        <v>40106</v>
      </c>
      <c r="L229" s="48">
        <v>40471</v>
      </c>
      <c r="M229" s="48">
        <v>40471</v>
      </c>
      <c r="N229" s="48">
        <v>40457</v>
      </c>
      <c r="O229" s="23"/>
      <c r="P229" s="48"/>
      <c r="Q229" s="70">
        <f>G229*I229</f>
        <v>2614500</v>
      </c>
      <c r="R229" s="39">
        <f t="shared" si="38"/>
        <v>83000000</v>
      </c>
      <c r="S229" s="38">
        <f>+Q229+R229</f>
        <v>85614500</v>
      </c>
      <c r="T229" s="49">
        <f>+S229*0.1%</f>
        <v>85614.5</v>
      </c>
      <c r="U229" s="50"/>
    </row>
    <row r="230" spans="2:21" ht="30" customHeight="1">
      <c r="B230" s="51" t="s">
        <v>263</v>
      </c>
      <c r="C230" s="52"/>
      <c r="D230" s="52"/>
      <c r="E230" s="52"/>
      <c r="F230" s="53"/>
      <c r="G230" s="54">
        <f>SUM(G5:G221)</f>
        <v>823730000</v>
      </c>
      <c r="H230" s="54">
        <f>SUM(H5:H221)</f>
        <v>82373000000000</v>
      </c>
      <c r="I230" s="55"/>
      <c r="J230" s="56"/>
      <c r="K230" s="56"/>
      <c r="L230" s="56"/>
      <c r="M230" s="56"/>
      <c r="N230" s="56"/>
      <c r="O230" s="56"/>
      <c r="P230" s="56"/>
      <c r="Q230" s="54">
        <f>SUM(Q5:Q221)</f>
        <v>7489328900000</v>
      </c>
      <c r="R230" s="54">
        <f>SUM(R5:R221)</f>
        <v>23186000000000</v>
      </c>
      <c r="S230" s="38">
        <f>+Q230+R230</f>
        <v>30675328900000</v>
      </c>
      <c r="T230" s="49">
        <f>+S230*0.1%</f>
        <v>30675328900</v>
      </c>
      <c r="U230" s="56"/>
    </row>
    <row r="231" spans="2:22" s="15" customFormat="1" ht="26.25" customHeight="1">
      <c r="B231" s="86" t="s">
        <v>264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5"/>
    </row>
    <row r="232" spans="1:23" ht="18.75" customHeight="1">
      <c r="A232" s="1">
        <v>1</v>
      </c>
      <c r="B232" s="122">
        <f>+B221+1</f>
        <v>218</v>
      </c>
      <c r="C232" s="123" t="s">
        <v>265</v>
      </c>
      <c r="D232" s="124" t="str">
        <f>+VLOOKUP(C232,$X$539:$Y$1190,2,0)</f>
        <v>VN0QH0510011</v>
      </c>
      <c r="E232" s="122"/>
      <c r="F232" s="125" t="s">
        <v>25</v>
      </c>
      <c r="G232" s="126">
        <v>250000</v>
      </c>
      <c r="H232" s="127">
        <f aca="true" t="shared" si="45" ref="H232:H295">G232*100000</f>
        <v>25000000000</v>
      </c>
      <c r="I232" s="128">
        <v>8.6</v>
      </c>
      <c r="J232" s="129">
        <v>38469</v>
      </c>
      <c r="K232" s="129">
        <f aca="true" t="shared" si="46" ref="K232:K295">+DATE(YEAR(L232)-F232,MONTH(L232),DAY(L232))</f>
        <v>38463</v>
      </c>
      <c r="L232" s="130">
        <v>40289</v>
      </c>
      <c r="M232" s="131">
        <f>+DATE(2010,MONTH(L232),DAY(L232))</f>
        <v>40289</v>
      </c>
      <c r="N232" s="131">
        <f>+M232-14</f>
        <v>40275</v>
      </c>
      <c r="O232" s="131"/>
      <c r="P232" s="131"/>
      <c r="Q232" s="127">
        <f aca="true" t="shared" si="47" ref="Q232:Q295">G232*I232*1000</f>
        <v>2150000000</v>
      </c>
      <c r="R232" s="132">
        <f>+IF(L232=M232,H232,0)</f>
        <v>25000000000</v>
      </c>
      <c r="S232" s="133">
        <f>+Q232+R232</f>
        <v>27150000000</v>
      </c>
      <c r="T232" s="132">
        <f>+S232*0.1%</f>
        <v>27150000</v>
      </c>
      <c r="U232" s="134"/>
      <c r="V232" s="1" t="str">
        <f aca="true" t="shared" si="48" ref="V232:V295">+VLOOKUP(C232,$AA$230:$AB$983,2,0)</f>
        <v>Ng©n hµng Ph¸t triÓn ViÖt Nam</v>
      </c>
      <c r="W232" s="1">
        <v>1</v>
      </c>
    </row>
    <row r="233" spans="1:23" ht="18.75" customHeight="1">
      <c r="A233" s="1">
        <v>1</v>
      </c>
      <c r="B233" s="16">
        <f>+B232+1</f>
        <v>219</v>
      </c>
      <c r="C233" s="89" t="s">
        <v>266</v>
      </c>
      <c r="D233" s="89" t="str">
        <f>+VLOOKUP(C233,$X$539:$Y$1190,2,0)</f>
        <v>VN0QH0510029</v>
      </c>
      <c r="E233" s="16"/>
      <c r="F233" s="90" t="s">
        <v>25</v>
      </c>
      <c r="G233" s="95">
        <v>100000</v>
      </c>
      <c r="H233" s="22">
        <f t="shared" si="45"/>
        <v>10000000000</v>
      </c>
      <c r="I233" s="96">
        <v>8.6</v>
      </c>
      <c r="J233" s="97">
        <v>38471</v>
      </c>
      <c r="K233" s="97">
        <f t="shared" si="46"/>
        <v>38470</v>
      </c>
      <c r="L233" s="98">
        <v>40296</v>
      </c>
      <c r="M233" s="23">
        <f aca="true" t="shared" si="49" ref="M233:M296">+DATE(2010,MONTH(L233),DAY(L233))</f>
        <v>40296</v>
      </c>
      <c r="N233" s="23">
        <f>+M233-14</f>
        <v>40282</v>
      </c>
      <c r="O233" s="23"/>
      <c r="P233" s="23"/>
      <c r="Q233" s="22">
        <f t="shared" si="47"/>
        <v>860000000</v>
      </c>
      <c r="R233" s="24">
        <f aca="true" t="shared" si="50" ref="R233:R296">+IF(L233=M233,H233,0)</f>
        <v>10000000000</v>
      </c>
      <c r="S233" s="25">
        <f aca="true" t="shared" si="51" ref="S233:S296">+Q233+R233</f>
        <v>10860000000</v>
      </c>
      <c r="T233" s="24">
        <f aca="true" t="shared" si="52" ref="T233:T296">+S233*0.1%</f>
        <v>10860000</v>
      </c>
      <c r="U233" s="26"/>
      <c r="V233" s="1" t="str">
        <f t="shared" si="48"/>
        <v>Ng©n hµng Ph¸t triÓn ViÖt Nam</v>
      </c>
      <c r="W233" s="1">
        <v>1</v>
      </c>
    </row>
    <row r="234" spans="1:23" ht="18.75" customHeight="1">
      <c r="A234" s="1">
        <v>1</v>
      </c>
      <c r="B234" s="16">
        <f>+B233+1</f>
        <v>220</v>
      </c>
      <c r="C234" s="89" t="s">
        <v>267</v>
      </c>
      <c r="D234" s="89" t="str">
        <f aca="true" t="shared" si="53" ref="D234:D297">+VLOOKUP(C234,$X$539:$Y$1190,2,0)</f>
        <v>VN0QH0520010</v>
      </c>
      <c r="E234" s="16"/>
      <c r="F234" s="90" t="s">
        <v>174</v>
      </c>
      <c r="G234" s="95">
        <v>100000</v>
      </c>
      <c r="H234" s="22">
        <f t="shared" si="45"/>
        <v>10000000000</v>
      </c>
      <c r="I234" s="96">
        <v>9.1</v>
      </c>
      <c r="J234" s="97">
        <v>38469</v>
      </c>
      <c r="K234" s="97">
        <f t="shared" si="46"/>
        <v>38463</v>
      </c>
      <c r="L234" s="98">
        <v>43942</v>
      </c>
      <c r="M234" s="23">
        <f t="shared" si="49"/>
        <v>40289</v>
      </c>
      <c r="N234" s="23">
        <f aca="true" t="shared" si="54" ref="N234:N297">+M234-14</f>
        <v>40275</v>
      </c>
      <c r="O234" s="23"/>
      <c r="P234" s="23"/>
      <c r="Q234" s="22">
        <f t="shared" si="47"/>
        <v>910000000</v>
      </c>
      <c r="R234" s="24">
        <f t="shared" si="50"/>
        <v>0</v>
      </c>
      <c r="S234" s="25">
        <f t="shared" si="51"/>
        <v>910000000</v>
      </c>
      <c r="T234" s="24">
        <f t="shared" si="52"/>
        <v>910000</v>
      </c>
      <c r="U234" s="26"/>
      <c r="V234" s="1" t="str">
        <f t="shared" si="48"/>
        <v>Ng©n hµng Ph¸t triÓn ViÖt Nam</v>
      </c>
      <c r="W234" s="1">
        <v>1</v>
      </c>
    </row>
    <row r="235" spans="1:23" ht="18.75" customHeight="1">
      <c r="A235" s="1">
        <v>1</v>
      </c>
      <c r="B235" s="16">
        <f aca="true" t="shared" si="55" ref="B235:B298">+B234+1</f>
        <v>221</v>
      </c>
      <c r="C235" s="89" t="s">
        <v>268</v>
      </c>
      <c r="D235" s="89" t="str">
        <f t="shared" si="53"/>
        <v>VN0QH0520028</v>
      </c>
      <c r="E235" s="16"/>
      <c r="F235" s="90" t="s">
        <v>174</v>
      </c>
      <c r="G235" s="95">
        <v>100000</v>
      </c>
      <c r="H235" s="22">
        <f t="shared" si="45"/>
        <v>10000000000</v>
      </c>
      <c r="I235" s="96">
        <v>9.1</v>
      </c>
      <c r="J235" s="97">
        <v>38471</v>
      </c>
      <c r="K235" s="97">
        <f t="shared" si="46"/>
        <v>38470</v>
      </c>
      <c r="L235" s="98">
        <v>43949</v>
      </c>
      <c r="M235" s="23">
        <f t="shared" si="49"/>
        <v>40296</v>
      </c>
      <c r="N235" s="23">
        <f t="shared" si="54"/>
        <v>40282</v>
      </c>
      <c r="O235" s="23"/>
      <c r="P235" s="23"/>
      <c r="Q235" s="22">
        <f t="shared" si="47"/>
        <v>910000000</v>
      </c>
      <c r="R235" s="24">
        <f t="shared" si="50"/>
        <v>0</v>
      </c>
      <c r="S235" s="25">
        <f t="shared" si="51"/>
        <v>910000000</v>
      </c>
      <c r="T235" s="24">
        <f t="shared" si="52"/>
        <v>910000</v>
      </c>
      <c r="U235" s="26"/>
      <c r="V235" s="1" t="str">
        <f t="shared" si="48"/>
        <v>Ng©n hµng Ph¸t triÓn ViÖt Nam</v>
      </c>
      <c r="W235" s="1">
        <v>1</v>
      </c>
    </row>
    <row r="236" spans="2:22" ht="18.75" customHeight="1">
      <c r="B236" s="16">
        <f t="shared" si="55"/>
        <v>222</v>
      </c>
      <c r="C236" s="89" t="s">
        <v>269</v>
      </c>
      <c r="D236" s="89" t="str">
        <f t="shared" si="53"/>
        <v>VN0QH0520036</v>
      </c>
      <c r="E236" s="16"/>
      <c r="F236" s="90" t="s">
        <v>174</v>
      </c>
      <c r="G236" s="95">
        <v>1400000</v>
      </c>
      <c r="H236" s="22">
        <f t="shared" si="45"/>
        <v>140000000000</v>
      </c>
      <c r="I236" s="96">
        <v>9.25</v>
      </c>
      <c r="J236" s="97">
        <v>39051</v>
      </c>
      <c r="K236" s="97">
        <f t="shared" si="46"/>
        <v>38674</v>
      </c>
      <c r="L236" s="98">
        <v>44153</v>
      </c>
      <c r="M236" s="23">
        <f t="shared" si="49"/>
        <v>40500</v>
      </c>
      <c r="N236" s="23">
        <f t="shared" si="54"/>
        <v>40486</v>
      </c>
      <c r="O236" s="23"/>
      <c r="P236" s="23"/>
      <c r="Q236" s="22">
        <f t="shared" si="47"/>
        <v>12950000000</v>
      </c>
      <c r="R236" s="24">
        <f t="shared" si="50"/>
        <v>0</v>
      </c>
      <c r="S236" s="25">
        <f t="shared" si="51"/>
        <v>12950000000</v>
      </c>
      <c r="T236" s="24">
        <f t="shared" si="52"/>
        <v>12950000</v>
      </c>
      <c r="U236" s="26"/>
      <c r="V236" s="1" t="str">
        <f t="shared" si="48"/>
        <v>Ng©n hµng Ph¸t triÓn ViÖt Nam</v>
      </c>
    </row>
    <row r="237" spans="1:23" ht="18.75" customHeight="1">
      <c r="A237" s="1">
        <v>1</v>
      </c>
      <c r="B237" s="16">
        <f t="shared" si="55"/>
        <v>223</v>
      </c>
      <c r="C237" s="89" t="s">
        <v>270</v>
      </c>
      <c r="D237" s="89" t="str">
        <f t="shared" si="53"/>
        <v>VN0QH0611025</v>
      </c>
      <c r="E237" s="16"/>
      <c r="F237" s="90" t="s">
        <v>25</v>
      </c>
      <c r="G237" s="95">
        <v>400000</v>
      </c>
      <c r="H237" s="22">
        <f t="shared" si="45"/>
        <v>40000000000</v>
      </c>
      <c r="I237" s="96">
        <v>8.75</v>
      </c>
      <c r="J237" s="97">
        <v>38903</v>
      </c>
      <c r="K237" s="97">
        <f t="shared" si="46"/>
        <v>38888</v>
      </c>
      <c r="L237" s="98">
        <v>40714</v>
      </c>
      <c r="M237" s="23">
        <f t="shared" si="49"/>
        <v>40349</v>
      </c>
      <c r="N237" s="23">
        <f t="shared" si="54"/>
        <v>40335</v>
      </c>
      <c r="O237" s="23"/>
      <c r="P237" s="23"/>
      <c r="Q237" s="22">
        <f t="shared" si="47"/>
        <v>3500000000</v>
      </c>
      <c r="R237" s="24">
        <f t="shared" si="50"/>
        <v>0</v>
      </c>
      <c r="S237" s="25">
        <f t="shared" si="51"/>
        <v>3500000000</v>
      </c>
      <c r="T237" s="24">
        <f t="shared" si="52"/>
        <v>3500000</v>
      </c>
      <c r="U237" s="26"/>
      <c r="V237" s="1" t="str">
        <f t="shared" si="48"/>
        <v>Ng©n hµng Ph¸t triÓn ViÖt Nam</v>
      </c>
      <c r="W237" s="1">
        <v>1</v>
      </c>
    </row>
    <row r="238" spans="1:23" ht="18.75" customHeight="1">
      <c r="A238" s="1">
        <v>1</v>
      </c>
      <c r="B238" s="16">
        <f t="shared" si="55"/>
        <v>224</v>
      </c>
      <c r="C238" s="89" t="s">
        <v>271</v>
      </c>
      <c r="D238" s="89" t="str">
        <f t="shared" si="53"/>
        <v>VN0QH0611033</v>
      </c>
      <c r="E238" s="16"/>
      <c r="F238" s="90" t="s">
        <v>25</v>
      </c>
      <c r="G238" s="95">
        <v>500000</v>
      </c>
      <c r="H238" s="22">
        <f t="shared" si="45"/>
        <v>50000000000</v>
      </c>
      <c r="I238" s="96">
        <v>8.75</v>
      </c>
      <c r="J238" s="97">
        <v>38912</v>
      </c>
      <c r="K238" s="97">
        <f t="shared" si="46"/>
        <v>38897</v>
      </c>
      <c r="L238" s="98">
        <v>40723</v>
      </c>
      <c r="M238" s="23">
        <f t="shared" si="49"/>
        <v>40358</v>
      </c>
      <c r="N238" s="23">
        <f t="shared" si="54"/>
        <v>40344</v>
      </c>
      <c r="O238" s="23"/>
      <c r="P238" s="23"/>
      <c r="Q238" s="22">
        <f t="shared" si="47"/>
        <v>4375000000</v>
      </c>
      <c r="R238" s="24">
        <f t="shared" si="50"/>
        <v>0</v>
      </c>
      <c r="S238" s="25">
        <f t="shared" si="51"/>
        <v>4375000000</v>
      </c>
      <c r="T238" s="24">
        <f t="shared" si="52"/>
        <v>4375000</v>
      </c>
      <c r="U238" s="26"/>
      <c r="V238" s="1" t="str">
        <f t="shared" si="48"/>
        <v>Ng©n hµng Ph¸t triÓn ViÖt Nam</v>
      </c>
      <c r="W238" s="1">
        <v>1</v>
      </c>
    </row>
    <row r="239" spans="1:23" ht="18.75" customHeight="1">
      <c r="A239" s="1">
        <v>1</v>
      </c>
      <c r="B239" s="16">
        <f t="shared" si="55"/>
        <v>225</v>
      </c>
      <c r="C239" s="89" t="s">
        <v>272</v>
      </c>
      <c r="D239" s="89" t="str">
        <f t="shared" si="53"/>
        <v>VN0QH0611058</v>
      </c>
      <c r="E239" s="16"/>
      <c r="F239" s="90" t="s">
        <v>25</v>
      </c>
      <c r="G239" s="95">
        <v>500000</v>
      </c>
      <c r="H239" s="22">
        <f t="shared" si="45"/>
        <v>50000000000</v>
      </c>
      <c r="I239" s="96">
        <v>8.75</v>
      </c>
      <c r="J239" s="97">
        <v>38933</v>
      </c>
      <c r="K239" s="97">
        <f t="shared" si="46"/>
        <v>38919</v>
      </c>
      <c r="L239" s="98">
        <v>40745</v>
      </c>
      <c r="M239" s="23">
        <f t="shared" si="49"/>
        <v>40380</v>
      </c>
      <c r="N239" s="23">
        <f t="shared" si="54"/>
        <v>40366</v>
      </c>
      <c r="O239" s="23"/>
      <c r="P239" s="23"/>
      <c r="Q239" s="22">
        <f t="shared" si="47"/>
        <v>4375000000</v>
      </c>
      <c r="R239" s="24">
        <f t="shared" si="50"/>
        <v>0</v>
      </c>
      <c r="S239" s="25">
        <f t="shared" si="51"/>
        <v>4375000000</v>
      </c>
      <c r="T239" s="24">
        <f t="shared" si="52"/>
        <v>4375000</v>
      </c>
      <c r="U239" s="26"/>
      <c r="V239" s="1" t="str">
        <f t="shared" si="48"/>
        <v>Ng©n hµng Ph¸t triÓn ViÖt Nam</v>
      </c>
      <c r="W239" s="1">
        <v>1</v>
      </c>
    </row>
    <row r="240" spans="1:23" ht="18.75" customHeight="1">
      <c r="A240" s="1">
        <v>1</v>
      </c>
      <c r="B240" s="16">
        <f t="shared" si="55"/>
        <v>226</v>
      </c>
      <c r="C240" s="89" t="s">
        <v>273</v>
      </c>
      <c r="D240" s="89" t="str">
        <f t="shared" si="53"/>
        <v>VN0QH0611066</v>
      </c>
      <c r="E240" s="16"/>
      <c r="F240" s="90" t="s">
        <v>25</v>
      </c>
      <c r="G240" s="95">
        <v>1000000</v>
      </c>
      <c r="H240" s="22">
        <f t="shared" si="45"/>
        <v>100000000000</v>
      </c>
      <c r="I240" s="96">
        <v>8.75</v>
      </c>
      <c r="J240" s="97">
        <v>38938</v>
      </c>
      <c r="K240" s="97">
        <f t="shared" si="46"/>
        <v>38926</v>
      </c>
      <c r="L240" s="98">
        <v>40752</v>
      </c>
      <c r="M240" s="23">
        <f t="shared" si="49"/>
        <v>40387</v>
      </c>
      <c r="N240" s="23">
        <f t="shared" si="54"/>
        <v>40373</v>
      </c>
      <c r="O240" s="23"/>
      <c r="P240" s="23"/>
      <c r="Q240" s="22">
        <f t="shared" si="47"/>
        <v>8750000000</v>
      </c>
      <c r="R240" s="24">
        <f t="shared" si="50"/>
        <v>0</v>
      </c>
      <c r="S240" s="25">
        <f t="shared" si="51"/>
        <v>8750000000</v>
      </c>
      <c r="T240" s="24">
        <f t="shared" si="52"/>
        <v>8750000</v>
      </c>
      <c r="U240" s="26"/>
      <c r="V240" s="1" t="str">
        <f t="shared" si="48"/>
        <v>Ng©n hµng Ph¸t triÓn ViÖt Nam</v>
      </c>
      <c r="W240" s="1">
        <v>1</v>
      </c>
    </row>
    <row r="241" spans="1:23" ht="18.75" customHeight="1">
      <c r="A241" s="1">
        <v>1</v>
      </c>
      <c r="B241" s="16">
        <f t="shared" si="55"/>
        <v>227</v>
      </c>
      <c r="C241" s="89" t="s">
        <v>274</v>
      </c>
      <c r="D241" s="89" t="str">
        <f t="shared" si="53"/>
        <v>VN0QH0611082</v>
      </c>
      <c r="E241" s="16"/>
      <c r="F241" s="90" t="s">
        <v>25</v>
      </c>
      <c r="G241" s="95">
        <v>1000000</v>
      </c>
      <c r="H241" s="22">
        <f t="shared" si="45"/>
        <v>100000000000</v>
      </c>
      <c r="I241" s="96">
        <v>8.75</v>
      </c>
      <c r="J241" s="97">
        <v>38945</v>
      </c>
      <c r="K241" s="97">
        <f t="shared" si="46"/>
        <v>38932</v>
      </c>
      <c r="L241" s="98">
        <v>40758</v>
      </c>
      <c r="M241" s="23">
        <f t="shared" si="49"/>
        <v>40393</v>
      </c>
      <c r="N241" s="23">
        <f t="shared" si="54"/>
        <v>40379</v>
      </c>
      <c r="O241" s="23"/>
      <c r="P241" s="23"/>
      <c r="Q241" s="22">
        <f t="shared" si="47"/>
        <v>8750000000</v>
      </c>
      <c r="R241" s="24">
        <f t="shared" si="50"/>
        <v>0</v>
      </c>
      <c r="S241" s="25">
        <f t="shared" si="51"/>
        <v>8750000000</v>
      </c>
      <c r="T241" s="27">
        <f t="shared" si="52"/>
        <v>8750000</v>
      </c>
      <c r="U241" s="26"/>
      <c r="V241" s="1" t="str">
        <f t="shared" si="48"/>
        <v>Ng©n hµng Ph¸t triÓn ViÖt Nam</v>
      </c>
      <c r="W241" s="1">
        <v>1</v>
      </c>
    </row>
    <row r="242" spans="1:23" ht="18.75" customHeight="1">
      <c r="A242" s="1">
        <v>1</v>
      </c>
      <c r="B242" s="16">
        <f t="shared" si="55"/>
        <v>228</v>
      </c>
      <c r="C242" s="89" t="s">
        <v>275</v>
      </c>
      <c r="D242" s="89" t="str">
        <f t="shared" si="53"/>
        <v>VN0QH0611090</v>
      </c>
      <c r="E242" s="16"/>
      <c r="F242" s="90" t="s">
        <v>25</v>
      </c>
      <c r="G242" s="95">
        <v>1000000</v>
      </c>
      <c r="H242" s="22">
        <f t="shared" si="45"/>
        <v>100000000000</v>
      </c>
      <c r="I242" s="96">
        <v>8.75</v>
      </c>
      <c r="J242" s="97">
        <v>38952</v>
      </c>
      <c r="K242" s="97">
        <f t="shared" si="46"/>
        <v>38938</v>
      </c>
      <c r="L242" s="98">
        <v>40764</v>
      </c>
      <c r="M242" s="23">
        <f t="shared" si="49"/>
        <v>40399</v>
      </c>
      <c r="N242" s="23">
        <f t="shared" si="54"/>
        <v>40385</v>
      </c>
      <c r="O242" s="23"/>
      <c r="P242" s="23"/>
      <c r="Q242" s="22">
        <f t="shared" si="47"/>
        <v>8750000000</v>
      </c>
      <c r="R242" s="24">
        <f t="shared" si="50"/>
        <v>0</v>
      </c>
      <c r="S242" s="25">
        <f t="shared" si="51"/>
        <v>8750000000</v>
      </c>
      <c r="T242" s="27">
        <f t="shared" si="52"/>
        <v>8750000</v>
      </c>
      <c r="U242" s="26"/>
      <c r="V242" s="1" t="str">
        <f t="shared" si="48"/>
        <v>Ng©n hµng Ph¸t triÓn ViÖt Nam</v>
      </c>
      <c r="W242" s="1">
        <v>1</v>
      </c>
    </row>
    <row r="243" spans="1:23" ht="18.75" customHeight="1">
      <c r="A243" s="1">
        <v>1</v>
      </c>
      <c r="B243" s="16">
        <f t="shared" si="55"/>
        <v>229</v>
      </c>
      <c r="C243" s="89" t="s">
        <v>276</v>
      </c>
      <c r="D243" s="89" t="str">
        <f t="shared" si="53"/>
        <v>VN0QH0611108</v>
      </c>
      <c r="E243" s="16"/>
      <c r="F243" s="90" t="s">
        <v>25</v>
      </c>
      <c r="G243" s="95">
        <v>1000000</v>
      </c>
      <c r="H243" s="22">
        <f t="shared" si="45"/>
        <v>100000000000</v>
      </c>
      <c r="I243" s="96">
        <v>8.75</v>
      </c>
      <c r="J243" s="97">
        <v>38959</v>
      </c>
      <c r="K243" s="97">
        <f t="shared" si="46"/>
        <v>38946</v>
      </c>
      <c r="L243" s="98">
        <v>40772</v>
      </c>
      <c r="M243" s="23">
        <f t="shared" si="49"/>
        <v>40407</v>
      </c>
      <c r="N243" s="23">
        <f t="shared" si="54"/>
        <v>40393</v>
      </c>
      <c r="O243" s="23"/>
      <c r="P243" s="23"/>
      <c r="Q243" s="22">
        <f t="shared" si="47"/>
        <v>8750000000</v>
      </c>
      <c r="R243" s="24">
        <f t="shared" si="50"/>
        <v>0</v>
      </c>
      <c r="S243" s="25">
        <f t="shared" si="51"/>
        <v>8750000000</v>
      </c>
      <c r="T243" s="27">
        <f t="shared" si="52"/>
        <v>8750000</v>
      </c>
      <c r="U243" s="26"/>
      <c r="V243" s="1" t="str">
        <f t="shared" si="48"/>
        <v>Ng©n hµng Ph¸t triÓn ViÖt Nam</v>
      </c>
      <c r="W243" s="1">
        <v>1</v>
      </c>
    </row>
    <row r="244" spans="1:23" ht="18.75" customHeight="1">
      <c r="A244" s="1">
        <v>1</v>
      </c>
      <c r="B244" s="16">
        <f t="shared" si="55"/>
        <v>230</v>
      </c>
      <c r="C244" s="89" t="s">
        <v>277</v>
      </c>
      <c r="D244" s="89" t="str">
        <f t="shared" si="53"/>
        <v>VN0QH0611116</v>
      </c>
      <c r="E244" s="16"/>
      <c r="F244" s="90" t="s">
        <v>25</v>
      </c>
      <c r="G244" s="95">
        <v>2000000</v>
      </c>
      <c r="H244" s="22">
        <f t="shared" si="45"/>
        <v>200000000000</v>
      </c>
      <c r="I244" s="96">
        <v>8.75</v>
      </c>
      <c r="J244" s="97">
        <v>38966</v>
      </c>
      <c r="K244" s="97">
        <f t="shared" si="46"/>
        <v>38946</v>
      </c>
      <c r="L244" s="98">
        <v>40772</v>
      </c>
      <c r="M244" s="23">
        <f t="shared" si="49"/>
        <v>40407</v>
      </c>
      <c r="N244" s="23">
        <f t="shared" si="54"/>
        <v>40393</v>
      </c>
      <c r="O244" s="23"/>
      <c r="P244" s="23"/>
      <c r="Q244" s="22">
        <f t="shared" si="47"/>
        <v>17500000000</v>
      </c>
      <c r="R244" s="24">
        <f t="shared" si="50"/>
        <v>0</v>
      </c>
      <c r="S244" s="25">
        <f t="shared" si="51"/>
        <v>17500000000</v>
      </c>
      <c r="T244" s="27">
        <f t="shared" si="52"/>
        <v>17500000</v>
      </c>
      <c r="U244" s="26"/>
      <c r="V244" s="1" t="str">
        <f t="shared" si="48"/>
        <v>Ng©n hµng Ph¸t triÓn ViÖt Nam</v>
      </c>
      <c r="W244" s="1">
        <v>1</v>
      </c>
    </row>
    <row r="245" spans="1:23" ht="18.75" customHeight="1">
      <c r="A245" s="1">
        <v>1</v>
      </c>
      <c r="B245" s="16">
        <f t="shared" si="55"/>
        <v>231</v>
      </c>
      <c r="C245" s="89" t="s">
        <v>278</v>
      </c>
      <c r="D245" s="89" t="str">
        <f t="shared" si="53"/>
        <v>VN0QH0611124</v>
      </c>
      <c r="E245" s="16"/>
      <c r="F245" s="90" t="s">
        <v>25</v>
      </c>
      <c r="G245" s="95">
        <v>3700000</v>
      </c>
      <c r="H245" s="22">
        <f t="shared" si="45"/>
        <v>370000000000</v>
      </c>
      <c r="I245" s="96">
        <v>8.75</v>
      </c>
      <c r="J245" s="97">
        <v>38959</v>
      </c>
      <c r="K245" s="97">
        <f t="shared" si="46"/>
        <v>38946</v>
      </c>
      <c r="L245" s="98">
        <v>40772</v>
      </c>
      <c r="M245" s="23">
        <f t="shared" si="49"/>
        <v>40407</v>
      </c>
      <c r="N245" s="23">
        <f t="shared" si="54"/>
        <v>40393</v>
      </c>
      <c r="O245" s="23"/>
      <c r="P245" s="23"/>
      <c r="Q245" s="22">
        <f t="shared" si="47"/>
        <v>32375000000</v>
      </c>
      <c r="R245" s="24">
        <f t="shared" si="50"/>
        <v>0</v>
      </c>
      <c r="S245" s="25">
        <f t="shared" si="51"/>
        <v>32375000000</v>
      </c>
      <c r="T245" s="27">
        <f t="shared" si="52"/>
        <v>32375000</v>
      </c>
      <c r="U245" s="26"/>
      <c r="V245" s="1" t="str">
        <f t="shared" si="48"/>
        <v>Ng©n hµng Ph¸t triÓn ViÖt Nam</v>
      </c>
      <c r="W245" s="1">
        <v>1</v>
      </c>
    </row>
    <row r="246" spans="1:23" ht="18.75" customHeight="1">
      <c r="A246" s="1">
        <v>1</v>
      </c>
      <c r="B246" s="16">
        <f t="shared" si="55"/>
        <v>232</v>
      </c>
      <c r="C246" s="89" t="s">
        <v>279</v>
      </c>
      <c r="D246" s="89" t="str">
        <f t="shared" si="53"/>
        <v>VN0QH0611132</v>
      </c>
      <c r="E246" s="16"/>
      <c r="F246" s="90" t="s">
        <v>25</v>
      </c>
      <c r="G246" s="95">
        <v>13800000</v>
      </c>
      <c r="H246" s="22">
        <f t="shared" si="45"/>
        <v>1380000000000</v>
      </c>
      <c r="I246" s="96">
        <v>8.7</v>
      </c>
      <c r="J246" s="97">
        <v>38966</v>
      </c>
      <c r="K246" s="97">
        <f t="shared" si="46"/>
        <v>38954</v>
      </c>
      <c r="L246" s="98">
        <v>40780</v>
      </c>
      <c r="M246" s="23">
        <f t="shared" si="49"/>
        <v>40415</v>
      </c>
      <c r="N246" s="23">
        <f t="shared" si="54"/>
        <v>40401</v>
      </c>
      <c r="O246" s="23"/>
      <c r="P246" s="23"/>
      <c r="Q246" s="22">
        <f t="shared" si="47"/>
        <v>120059999999.99998</v>
      </c>
      <c r="R246" s="24">
        <f t="shared" si="50"/>
        <v>0</v>
      </c>
      <c r="S246" s="25">
        <f t="shared" si="51"/>
        <v>120059999999.99998</v>
      </c>
      <c r="T246" s="27">
        <f t="shared" si="52"/>
        <v>120059999.99999999</v>
      </c>
      <c r="U246" s="26"/>
      <c r="V246" s="1" t="str">
        <f t="shared" si="48"/>
        <v>Ng©n hµng Ph¸t triÓn ViÖt Nam</v>
      </c>
      <c r="W246" s="1">
        <v>1</v>
      </c>
    </row>
    <row r="247" spans="1:23" ht="18.75" customHeight="1">
      <c r="A247" s="1">
        <v>1</v>
      </c>
      <c r="B247" s="16">
        <f t="shared" si="55"/>
        <v>233</v>
      </c>
      <c r="C247" s="89" t="s">
        <v>280</v>
      </c>
      <c r="D247" s="89" t="str">
        <f t="shared" si="53"/>
        <v>VN0QH0611140</v>
      </c>
      <c r="E247" s="16"/>
      <c r="F247" s="90" t="s">
        <v>25</v>
      </c>
      <c r="G247" s="95">
        <v>500000</v>
      </c>
      <c r="H247" s="22">
        <f t="shared" si="45"/>
        <v>50000000000</v>
      </c>
      <c r="I247" s="96">
        <v>8.7</v>
      </c>
      <c r="J247" s="97">
        <v>38968</v>
      </c>
      <c r="K247" s="97">
        <f t="shared" si="46"/>
        <v>38954</v>
      </c>
      <c r="L247" s="98">
        <v>40780</v>
      </c>
      <c r="M247" s="23">
        <f t="shared" si="49"/>
        <v>40415</v>
      </c>
      <c r="N247" s="23">
        <f t="shared" si="54"/>
        <v>40401</v>
      </c>
      <c r="O247" s="23"/>
      <c r="P247" s="23"/>
      <c r="Q247" s="22">
        <f t="shared" si="47"/>
        <v>4350000000</v>
      </c>
      <c r="R247" s="24">
        <f t="shared" si="50"/>
        <v>0</v>
      </c>
      <c r="S247" s="25">
        <f t="shared" si="51"/>
        <v>4350000000</v>
      </c>
      <c r="T247" s="27">
        <f t="shared" si="52"/>
        <v>4350000</v>
      </c>
      <c r="U247" s="26"/>
      <c r="V247" s="1" t="str">
        <f t="shared" si="48"/>
        <v>Ng©n hµng Ph¸t triÓn ViÖt Nam</v>
      </c>
      <c r="W247" s="1">
        <v>1</v>
      </c>
    </row>
    <row r="248" spans="1:23" ht="18.75" customHeight="1">
      <c r="A248" s="1">
        <v>1</v>
      </c>
      <c r="B248" s="16">
        <f t="shared" si="55"/>
        <v>234</v>
      </c>
      <c r="C248" s="89" t="s">
        <v>281</v>
      </c>
      <c r="D248" s="89" t="str">
        <f t="shared" si="53"/>
        <v>VN0QH0611181</v>
      </c>
      <c r="E248" s="16"/>
      <c r="F248" s="90" t="s">
        <v>25</v>
      </c>
      <c r="G248" s="95">
        <v>4500000</v>
      </c>
      <c r="H248" s="22">
        <f t="shared" si="45"/>
        <v>450000000000</v>
      </c>
      <c r="I248" s="96">
        <v>8.4</v>
      </c>
      <c r="J248" s="97">
        <v>38987</v>
      </c>
      <c r="K248" s="97">
        <f t="shared" si="46"/>
        <v>38973</v>
      </c>
      <c r="L248" s="98">
        <v>40799</v>
      </c>
      <c r="M248" s="23">
        <f t="shared" si="49"/>
        <v>40434</v>
      </c>
      <c r="N248" s="23">
        <f t="shared" si="54"/>
        <v>40420</v>
      </c>
      <c r="O248" s="23"/>
      <c r="P248" s="23"/>
      <c r="Q248" s="22">
        <f t="shared" si="47"/>
        <v>37800000000</v>
      </c>
      <c r="R248" s="24">
        <f t="shared" si="50"/>
        <v>0</v>
      </c>
      <c r="S248" s="25">
        <f t="shared" si="51"/>
        <v>37800000000</v>
      </c>
      <c r="T248" s="24">
        <f t="shared" si="52"/>
        <v>37800000</v>
      </c>
      <c r="U248" s="26"/>
      <c r="V248" s="1" t="str">
        <f t="shared" si="48"/>
        <v>Ng©n hµng Ph¸t triÓn ViÖt Nam</v>
      </c>
      <c r="W248" s="1">
        <v>1</v>
      </c>
    </row>
    <row r="249" spans="1:23" ht="18.75" customHeight="1">
      <c r="A249" s="1">
        <v>1</v>
      </c>
      <c r="B249" s="16">
        <f t="shared" si="55"/>
        <v>235</v>
      </c>
      <c r="C249" s="89" t="s">
        <v>282</v>
      </c>
      <c r="D249" s="89" t="str">
        <f t="shared" si="53"/>
        <v>VN0QH0611199</v>
      </c>
      <c r="E249" s="16"/>
      <c r="F249" s="90" t="s">
        <v>25</v>
      </c>
      <c r="G249" s="95">
        <v>2000000</v>
      </c>
      <c r="H249" s="22">
        <f t="shared" si="45"/>
        <v>200000000000</v>
      </c>
      <c r="I249" s="96">
        <v>8.4</v>
      </c>
      <c r="J249" s="97">
        <v>38989</v>
      </c>
      <c r="K249" s="97">
        <f t="shared" si="46"/>
        <v>38979</v>
      </c>
      <c r="L249" s="98">
        <v>40805</v>
      </c>
      <c r="M249" s="23">
        <f t="shared" si="49"/>
        <v>40440</v>
      </c>
      <c r="N249" s="23">
        <f t="shared" si="54"/>
        <v>40426</v>
      </c>
      <c r="O249" s="23"/>
      <c r="P249" s="23"/>
      <c r="Q249" s="22">
        <f t="shared" si="47"/>
        <v>16800000000</v>
      </c>
      <c r="R249" s="24">
        <f t="shared" si="50"/>
        <v>0</v>
      </c>
      <c r="S249" s="25">
        <f t="shared" si="51"/>
        <v>16800000000</v>
      </c>
      <c r="T249" s="24">
        <f t="shared" si="52"/>
        <v>16800000</v>
      </c>
      <c r="U249" s="26"/>
      <c r="V249" s="1" t="str">
        <f t="shared" si="48"/>
        <v>Ng©n hµng Ph¸t triÓn ViÖt Nam</v>
      </c>
      <c r="W249" s="1">
        <v>1</v>
      </c>
    </row>
    <row r="250" spans="1:23" ht="18.75" customHeight="1">
      <c r="A250" s="1">
        <v>1</v>
      </c>
      <c r="B250" s="16">
        <f t="shared" si="55"/>
        <v>236</v>
      </c>
      <c r="C250" s="89" t="s">
        <v>283</v>
      </c>
      <c r="D250" s="89" t="str">
        <f t="shared" si="53"/>
        <v>VN0QH0611207</v>
      </c>
      <c r="E250" s="16"/>
      <c r="F250" s="90" t="s">
        <v>25</v>
      </c>
      <c r="G250" s="95">
        <v>1000000</v>
      </c>
      <c r="H250" s="22">
        <f t="shared" si="45"/>
        <v>100000000000</v>
      </c>
      <c r="I250" s="96">
        <v>8.4</v>
      </c>
      <c r="J250" s="97">
        <v>38993</v>
      </c>
      <c r="K250" s="97">
        <f t="shared" si="46"/>
        <v>38967</v>
      </c>
      <c r="L250" s="98">
        <v>40793</v>
      </c>
      <c r="M250" s="23">
        <f t="shared" si="49"/>
        <v>40428</v>
      </c>
      <c r="N250" s="23">
        <f t="shared" si="54"/>
        <v>40414</v>
      </c>
      <c r="O250" s="23"/>
      <c r="P250" s="23"/>
      <c r="Q250" s="22">
        <f t="shared" si="47"/>
        <v>8400000000</v>
      </c>
      <c r="R250" s="24">
        <f t="shared" si="50"/>
        <v>0</v>
      </c>
      <c r="S250" s="25">
        <f t="shared" si="51"/>
        <v>8400000000</v>
      </c>
      <c r="T250" s="24">
        <f t="shared" si="52"/>
        <v>8400000</v>
      </c>
      <c r="U250" s="26"/>
      <c r="V250" s="1" t="str">
        <f t="shared" si="48"/>
        <v>Ng©n hµng Ph¸t triÓn ViÖt Nam</v>
      </c>
      <c r="W250" s="1">
        <v>1</v>
      </c>
    </row>
    <row r="251" spans="1:23" ht="18.75" customHeight="1">
      <c r="A251" s="1">
        <v>1</v>
      </c>
      <c r="B251" s="16">
        <f t="shared" si="55"/>
        <v>237</v>
      </c>
      <c r="C251" s="89" t="s">
        <v>284</v>
      </c>
      <c r="D251" s="89" t="str">
        <f t="shared" si="53"/>
        <v>VN0QH0611215</v>
      </c>
      <c r="E251" s="16"/>
      <c r="F251" s="90" t="s">
        <v>25</v>
      </c>
      <c r="G251" s="95">
        <v>3000000</v>
      </c>
      <c r="H251" s="22">
        <f t="shared" si="45"/>
        <v>300000000000</v>
      </c>
      <c r="I251" s="96">
        <v>8.7</v>
      </c>
      <c r="J251" s="97">
        <v>38993</v>
      </c>
      <c r="K251" s="97">
        <f t="shared" si="46"/>
        <v>38959</v>
      </c>
      <c r="L251" s="98">
        <v>40785</v>
      </c>
      <c r="M251" s="23">
        <f t="shared" si="49"/>
        <v>40420</v>
      </c>
      <c r="N251" s="23">
        <f t="shared" si="54"/>
        <v>40406</v>
      </c>
      <c r="O251" s="23"/>
      <c r="P251" s="23"/>
      <c r="Q251" s="22">
        <f t="shared" si="47"/>
        <v>26099999999.999996</v>
      </c>
      <c r="R251" s="24">
        <f t="shared" si="50"/>
        <v>0</v>
      </c>
      <c r="S251" s="25">
        <f t="shared" si="51"/>
        <v>26099999999.999996</v>
      </c>
      <c r="T251" s="27">
        <f t="shared" si="52"/>
        <v>26099999.999999996</v>
      </c>
      <c r="U251" s="26"/>
      <c r="V251" s="1" t="str">
        <f t="shared" si="48"/>
        <v>Ng©n hµng Ph¸t triÓn ViÖt Nam</v>
      </c>
      <c r="W251" s="1">
        <v>1</v>
      </c>
    </row>
    <row r="252" spans="1:23" ht="18.75" customHeight="1">
      <c r="A252" s="1">
        <v>1</v>
      </c>
      <c r="B252" s="16">
        <f t="shared" si="55"/>
        <v>238</v>
      </c>
      <c r="C252" s="89" t="s">
        <v>285</v>
      </c>
      <c r="D252" s="89" t="str">
        <f t="shared" si="53"/>
        <v>VN0QH0611249</v>
      </c>
      <c r="E252" s="16"/>
      <c r="F252" s="90" t="s">
        <v>25</v>
      </c>
      <c r="G252" s="95">
        <v>2000000</v>
      </c>
      <c r="H252" s="22">
        <f t="shared" si="45"/>
        <v>200000000000</v>
      </c>
      <c r="I252" s="96">
        <v>8.5</v>
      </c>
      <c r="J252" s="97">
        <v>39007</v>
      </c>
      <c r="K252" s="97">
        <f t="shared" si="46"/>
        <v>38996</v>
      </c>
      <c r="L252" s="98">
        <v>40822</v>
      </c>
      <c r="M252" s="23">
        <f t="shared" si="49"/>
        <v>40457</v>
      </c>
      <c r="N252" s="23">
        <f t="shared" si="54"/>
        <v>40443</v>
      </c>
      <c r="O252" s="23"/>
      <c r="P252" s="23"/>
      <c r="Q252" s="22">
        <f t="shared" si="47"/>
        <v>17000000000</v>
      </c>
      <c r="R252" s="24">
        <f t="shared" si="50"/>
        <v>0</v>
      </c>
      <c r="S252" s="25">
        <f t="shared" si="51"/>
        <v>17000000000</v>
      </c>
      <c r="T252" s="24">
        <f t="shared" si="52"/>
        <v>17000000</v>
      </c>
      <c r="U252" s="26"/>
      <c r="V252" s="1" t="str">
        <f t="shared" si="48"/>
        <v>Ng©n hµng Ph¸t triÓn ViÖt Nam</v>
      </c>
      <c r="W252" s="1">
        <v>1</v>
      </c>
    </row>
    <row r="253" spans="1:23" ht="18.75" customHeight="1">
      <c r="A253" s="1">
        <v>1</v>
      </c>
      <c r="B253" s="16">
        <f t="shared" si="55"/>
        <v>239</v>
      </c>
      <c r="C253" s="89" t="s">
        <v>286</v>
      </c>
      <c r="D253" s="89" t="str">
        <f t="shared" si="53"/>
        <v>VN0QH0611272</v>
      </c>
      <c r="E253" s="16"/>
      <c r="F253" s="90" t="s">
        <v>25</v>
      </c>
      <c r="G253" s="95">
        <v>1000000</v>
      </c>
      <c r="H253" s="22">
        <f t="shared" si="45"/>
        <v>100000000000</v>
      </c>
      <c r="I253" s="96">
        <v>8.5</v>
      </c>
      <c r="J253" s="97">
        <v>39014</v>
      </c>
      <c r="K253" s="97">
        <f t="shared" si="46"/>
        <v>38996</v>
      </c>
      <c r="L253" s="98">
        <v>40822</v>
      </c>
      <c r="M253" s="23">
        <f t="shared" si="49"/>
        <v>40457</v>
      </c>
      <c r="N253" s="23">
        <f t="shared" si="54"/>
        <v>40443</v>
      </c>
      <c r="O253" s="23"/>
      <c r="P253" s="23"/>
      <c r="Q253" s="22">
        <f t="shared" si="47"/>
        <v>8500000000</v>
      </c>
      <c r="R253" s="24">
        <f t="shared" si="50"/>
        <v>0</v>
      </c>
      <c r="S253" s="25">
        <f t="shared" si="51"/>
        <v>8500000000</v>
      </c>
      <c r="T253" s="24">
        <f t="shared" si="52"/>
        <v>8500000</v>
      </c>
      <c r="U253" s="26"/>
      <c r="V253" s="1" t="str">
        <f t="shared" si="48"/>
        <v>Ng©n hµng Ph¸t triÓn ViÖt Nam</v>
      </c>
      <c r="W253" s="1">
        <v>1</v>
      </c>
    </row>
    <row r="254" spans="1:23" ht="18.75" customHeight="1">
      <c r="A254" s="1">
        <v>1</v>
      </c>
      <c r="B254" s="16">
        <f t="shared" si="55"/>
        <v>240</v>
      </c>
      <c r="C254" s="89" t="s">
        <v>287</v>
      </c>
      <c r="D254" s="89" t="str">
        <f t="shared" si="53"/>
        <v>VN0QH0611306</v>
      </c>
      <c r="E254" s="16"/>
      <c r="F254" s="90" t="s">
        <v>25</v>
      </c>
      <c r="G254" s="95">
        <v>2000000</v>
      </c>
      <c r="H254" s="22">
        <f t="shared" si="45"/>
        <v>200000000000</v>
      </c>
      <c r="I254" s="96">
        <v>8.5</v>
      </c>
      <c r="J254" s="97">
        <v>39022</v>
      </c>
      <c r="K254" s="97">
        <f t="shared" si="46"/>
        <v>39002</v>
      </c>
      <c r="L254" s="98">
        <v>40828</v>
      </c>
      <c r="M254" s="23">
        <f t="shared" si="49"/>
        <v>40463</v>
      </c>
      <c r="N254" s="23">
        <f t="shared" si="54"/>
        <v>40449</v>
      </c>
      <c r="O254" s="23"/>
      <c r="P254" s="23"/>
      <c r="Q254" s="22">
        <f t="shared" si="47"/>
        <v>17000000000</v>
      </c>
      <c r="R254" s="24">
        <f t="shared" si="50"/>
        <v>0</v>
      </c>
      <c r="S254" s="25">
        <f t="shared" si="51"/>
        <v>17000000000</v>
      </c>
      <c r="T254" s="24">
        <f t="shared" si="52"/>
        <v>17000000</v>
      </c>
      <c r="U254" s="26"/>
      <c r="V254" s="1" t="str">
        <f t="shared" si="48"/>
        <v>Ng©n hµng Ph¸t triÓn ViÖt Nam</v>
      </c>
      <c r="W254" s="1">
        <v>1</v>
      </c>
    </row>
    <row r="255" spans="1:23" ht="18.75" customHeight="1">
      <c r="A255" s="1">
        <v>1</v>
      </c>
      <c r="B255" s="16">
        <f t="shared" si="55"/>
        <v>241</v>
      </c>
      <c r="C255" s="89" t="s">
        <v>288</v>
      </c>
      <c r="D255" s="89" t="str">
        <f t="shared" si="53"/>
        <v>VN0QH0611322</v>
      </c>
      <c r="E255" s="16"/>
      <c r="F255" s="90" t="s">
        <v>25</v>
      </c>
      <c r="G255" s="95">
        <v>2000000</v>
      </c>
      <c r="H255" s="22">
        <f t="shared" si="45"/>
        <v>200000000000</v>
      </c>
      <c r="I255" s="96">
        <v>8.5</v>
      </c>
      <c r="J255" s="97">
        <v>39034</v>
      </c>
      <c r="K255" s="97">
        <f t="shared" si="46"/>
        <v>39017</v>
      </c>
      <c r="L255" s="98">
        <v>40843</v>
      </c>
      <c r="M255" s="23">
        <f t="shared" si="49"/>
        <v>40478</v>
      </c>
      <c r="N255" s="23">
        <f t="shared" si="54"/>
        <v>40464</v>
      </c>
      <c r="O255" s="23"/>
      <c r="P255" s="23"/>
      <c r="Q255" s="22">
        <f t="shared" si="47"/>
        <v>17000000000</v>
      </c>
      <c r="R255" s="24">
        <f t="shared" si="50"/>
        <v>0</v>
      </c>
      <c r="S255" s="25">
        <f t="shared" si="51"/>
        <v>17000000000</v>
      </c>
      <c r="T255" s="24">
        <f t="shared" si="52"/>
        <v>17000000</v>
      </c>
      <c r="U255" s="26"/>
      <c r="V255" s="1" t="str">
        <f t="shared" si="48"/>
        <v>Ng©n hµng Ph¸t triÓn ViÖt Nam</v>
      </c>
      <c r="W255" s="1">
        <v>1</v>
      </c>
    </row>
    <row r="256" spans="2:23" ht="18.75" customHeight="1">
      <c r="B256" s="16">
        <f t="shared" si="55"/>
        <v>242</v>
      </c>
      <c r="C256" s="89" t="s">
        <v>289</v>
      </c>
      <c r="D256" s="89" t="str">
        <f t="shared" si="53"/>
        <v>VN0QH0611330</v>
      </c>
      <c r="E256" s="16"/>
      <c r="F256" s="90" t="s">
        <v>25</v>
      </c>
      <c r="G256" s="95">
        <v>200000</v>
      </c>
      <c r="H256" s="22">
        <f t="shared" si="45"/>
        <v>20000000000</v>
      </c>
      <c r="I256" s="96">
        <v>8.5</v>
      </c>
      <c r="J256" s="97">
        <v>39052</v>
      </c>
      <c r="K256" s="97">
        <f t="shared" si="46"/>
        <v>39036</v>
      </c>
      <c r="L256" s="98">
        <v>40862</v>
      </c>
      <c r="M256" s="23">
        <f t="shared" si="49"/>
        <v>40497</v>
      </c>
      <c r="N256" s="23">
        <f t="shared" si="54"/>
        <v>40483</v>
      </c>
      <c r="O256" s="23"/>
      <c r="P256" s="23"/>
      <c r="Q256" s="22">
        <f t="shared" si="47"/>
        <v>1700000000</v>
      </c>
      <c r="R256" s="24">
        <f t="shared" si="50"/>
        <v>0</v>
      </c>
      <c r="S256" s="25">
        <f t="shared" si="51"/>
        <v>1700000000</v>
      </c>
      <c r="T256" s="24">
        <f t="shared" si="52"/>
        <v>1700000</v>
      </c>
      <c r="U256" s="26"/>
      <c r="V256" s="1" t="str">
        <f t="shared" si="48"/>
        <v>Ng©n hµng Ph¸t triÓn ViÖt Nam</v>
      </c>
      <c r="W256" s="1">
        <v>1</v>
      </c>
    </row>
    <row r="257" spans="2:23" ht="18.75" customHeight="1">
      <c r="B257" s="16">
        <f t="shared" si="55"/>
        <v>243</v>
      </c>
      <c r="C257" s="89" t="s">
        <v>290</v>
      </c>
      <c r="D257" s="89" t="str">
        <f t="shared" si="53"/>
        <v>VN0QH0611348</v>
      </c>
      <c r="E257" s="16"/>
      <c r="F257" s="90" t="s">
        <v>25</v>
      </c>
      <c r="G257" s="95">
        <v>2000000</v>
      </c>
      <c r="H257" s="22">
        <f t="shared" si="45"/>
        <v>200000000000</v>
      </c>
      <c r="I257" s="96">
        <v>8.5</v>
      </c>
      <c r="J257" s="97">
        <v>39056</v>
      </c>
      <c r="K257" s="97">
        <f t="shared" si="46"/>
        <v>39035</v>
      </c>
      <c r="L257" s="98">
        <v>40861</v>
      </c>
      <c r="M257" s="23">
        <f t="shared" si="49"/>
        <v>40496</v>
      </c>
      <c r="N257" s="23">
        <f t="shared" si="54"/>
        <v>40482</v>
      </c>
      <c r="O257" s="23"/>
      <c r="P257" s="23"/>
      <c r="Q257" s="22">
        <f t="shared" si="47"/>
        <v>17000000000</v>
      </c>
      <c r="R257" s="24">
        <f t="shared" si="50"/>
        <v>0</v>
      </c>
      <c r="S257" s="25">
        <f t="shared" si="51"/>
        <v>17000000000</v>
      </c>
      <c r="T257" s="24">
        <f t="shared" si="52"/>
        <v>17000000</v>
      </c>
      <c r="U257" s="26"/>
      <c r="V257" s="1" t="str">
        <f t="shared" si="48"/>
        <v>Ng©n hµng Ph¸t triÓn ViÖt Nam</v>
      </c>
      <c r="W257" s="1">
        <v>1</v>
      </c>
    </row>
    <row r="258" spans="2:23" ht="18.75" customHeight="1">
      <c r="B258" s="16">
        <f t="shared" si="55"/>
        <v>244</v>
      </c>
      <c r="C258" s="89" t="s">
        <v>291</v>
      </c>
      <c r="D258" s="89" t="str">
        <f t="shared" si="53"/>
        <v>VN0QH0611355</v>
      </c>
      <c r="E258" s="16"/>
      <c r="F258" s="90" t="s">
        <v>25</v>
      </c>
      <c r="G258" s="95">
        <v>3000000</v>
      </c>
      <c r="H258" s="22">
        <f t="shared" si="45"/>
        <v>300000000000</v>
      </c>
      <c r="I258" s="96">
        <v>8.5</v>
      </c>
      <c r="J258" s="97">
        <v>39059</v>
      </c>
      <c r="K258" s="97">
        <f t="shared" si="46"/>
        <v>39045</v>
      </c>
      <c r="L258" s="98">
        <v>40871</v>
      </c>
      <c r="M258" s="23">
        <f t="shared" si="49"/>
        <v>40506</v>
      </c>
      <c r="N258" s="23">
        <f t="shared" si="54"/>
        <v>40492</v>
      </c>
      <c r="O258" s="23"/>
      <c r="P258" s="23"/>
      <c r="Q258" s="22">
        <f t="shared" si="47"/>
        <v>25500000000</v>
      </c>
      <c r="R258" s="24">
        <f t="shared" si="50"/>
        <v>0</v>
      </c>
      <c r="S258" s="25">
        <f t="shared" si="51"/>
        <v>25500000000</v>
      </c>
      <c r="T258" s="24">
        <f t="shared" si="52"/>
        <v>25500000</v>
      </c>
      <c r="U258" s="26"/>
      <c r="V258" s="1" t="str">
        <f t="shared" si="48"/>
        <v>Ng©n hµng Ph¸t triÓn ViÖt Nam</v>
      </c>
      <c r="W258" s="1">
        <v>1</v>
      </c>
    </row>
    <row r="259" spans="1:23" ht="18.75" customHeight="1">
      <c r="A259" s="1">
        <v>1</v>
      </c>
      <c r="B259" s="16">
        <f t="shared" si="55"/>
        <v>245</v>
      </c>
      <c r="C259" s="89" t="s">
        <v>292</v>
      </c>
      <c r="D259" s="89" t="str">
        <f t="shared" si="53"/>
        <v>VN0QH0611363</v>
      </c>
      <c r="E259" s="16"/>
      <c r="F259" s="90" t="s">
        <v>25</v>
      </c>
      <c r="G259" s="95">
        <v>1800000</v>
      </c>
      <c r="H259" s="22">
        <f t="shared" si="45"/>
        <v>180000000000</v>
      </c>
      <c r="I259" s="96">
        <v>8.5</v>
      </c>
      <c r="J259" s="97">
        <v>39071</v>
      </c>
      <c r="K259" s="97">
        <f t="shared" si="46"/>
        <v>39062</v>
      </c>
      <c r="L259" s="98">
        <v>40888</v>
      </c>
      <c r="M259" s="23">
        <f t="shared" si="49"/>
        <v>40523</v>
      </c>
      <c r="N259" s="23">
        <f t="shared" si="54"/>
        <v>40509</v>
      </c>
      <c r="O259" s="23"/>
      <c r="P259" s="23"/>
      <c r="Q259" s="22">
        <f t="shared" si="47"/>
        <v>15300000000</v>
      </c>
      <c r="R259" s="24">
        <f t="shared" si="50"/>
        <v>0</v>
      </c>
      <c r="S259" s="25">
        <f t="shared" si="51"/>
        <v>15300000000</v>
      </c>
      <c r="T259" s="24">
        <f t="shared" si="52"/>
        <v>15300000</v>
      </c>
      <c r="U259" s="26"/>
      <c r="V259" s="1" t="str">
        <f t="shared" si="48"/>
        <v>Ng©n hµng Ph¸t triÓn ViÖt Nam</v>
      </c>
      <c r="W259" s="1">
        <v>1</v>
      </c>
    </row>
    <row r="260" spans="2:23" ht="18.75" customHeight="1">
      <c r="B260" s="16">
        <f t="shared" si="55"/>
        <v>246</v>
      </c>
      <c r="C260" s="89" t="s">
        <v>293</v>
      </c>
      <c r="D260" s="89" t="str">
        <f t="shared" si="53"/>
        <v>VN0QH0611371</v>
      </c>
      <c r="E260" s="16"/>
      <c r="F260" s="90" t="s">
        <v>25</v>
      </c>
      <c r="G260" s="95">
        <v>500000</v>
      </c>
      <c r="H260" s="22">
        <f t="shared" si="45"/>
        <v>50000000000</v>
      </c>
      <c r="I260" s="96">
        <v>8.5</v>
      </c>
      <c r="J260" s="97">
        <v>39072</v>
      </c>
      <c r="K260" s="97">
        <f t="shared" si="46"/>
        <v>39051</v>
      </c>
      <c r="L260" s="98">
        <v>40877</v>
      </c>
      <c r="M260" s="23">
        <f t="shared" si="49"/>
        <v>40512</v>
      </c>
      <c r="N260" s="23">
        <f t="shared" si="54"/>
        <v>40498</v>
      </c>
      <c r="O260" s="23"/>
      <c r="P260" s="23"/>
      <c r="Q260" s="22">
        <f t="shared" si="47"/>
        <v>4250000000</v>
      </c>
      <c r="R260" s="24">
        <f t="shared" si="50"/>
        <v>0</v>
      </c>
      <c r="S260" s="25">
        <f t="shared" si="51"/>
        <v>4250000000</v>
      </c>
      <c r="T260" s="24">
        <f t="shared" si="52"/>
        <v>4250000</v>
      </c>
      <c r="U260" s="26"/>
      <c r="V260" s="1" t="str">
        <f t="shared" si="48"/>
        <v>Ng©n hµng Ph¸t triÓn ViÖt Nam</v>
      </c>
      <c r="W260" s="1">
        <v>1</v>
      </c>
    </row>
    <row r="261" spans="1:23" ht="18.75" customHeight="1">
      <c r="A261" s="1">
        <v>1</v>
      </c>
      <c r="B261" s="16">
        <f t="shared" si="55"/>
        <v>247</v>
      </c>
      <c r="C261" s="89" t="s">
        <v>294</v>
      </c>
      <c r="D261" s="89" t="str">
        <f t="shared" si="53"/>
        <v>VN0QH0611413</v>
      </c>
      <c r="E261" s="16"/>
      <c r="F261" s="90" t="s">
        <v>25</v>
      </c>
      <c r="G261" s="95">
        <v>1600000</v>
      </c>
      <c r="H261" s="22">
        <f t="shared" si="45"/>
        <v>160000000000</v>
      </c>
      <c r="I261" s="96">
        <v>8.5</v>
      </c>
      <c r="J261" s="97">
        <v>39086</v>
      </c>
      <c r="K261" s="97">
        <f t="shared" si="46"/>
        <v>39071</v>
      </c>
      <c r="L261" s="98">
        <v>40897</v>
      </c>
      <c r="M261" s="23">
        <f t="shared" si="49"/>
        <v>40532</v>
      </c>
      <c r="N261" s="23">
        <f t="shared" si="54"/>
        <v>40518</v>
      </c>
      <c r="O261" s="23"/>
      <c r="P261" s="23"/>
      <c r="Q261" s="22">
        <f t="shared" si="47"/>
        <v>13600000000</v>
      </c>
      <c r="R261" s="24">
        <f t="shared" si="50"/>
        <v>0</v>
      </c>
      <c r="S261" s="25">
        <f t="shared" si="51"/>
        <v>13600000000</v>
      </c>
      <c r="T261" s="24">
        <f t="shared" si="52"/>
        <v>13600000</v>
      </c>
      <c r="U261" s="26"/>
      <c r="V261" s="1" t="str">
        <f t="shared" si="48"/>
        <v>Ng©n hµng Ph¸t triÓn ViÖt Nam</v>
      </c>
      <c r="W261" s="1">
        <v>1</v>
      </c>
    </row>
    <row r="262" spans="1:23" ht="18.75" customHeight="1">
      <c r="A262" s="1">
        <v>1</v>
      </c>
      <c r="B262" s="16">
        <f t="shared" si="55"/>
        <v>248</v>
      </c>
      <c r="C262" s="89" t="s">
        <v>295</v>
      </c>
      <c r="D262" s="89" t="str">
        <f t="shared" si="53"/>
        <v>VN0QH0616115</v>
      </c>
      <c r="E262" s="16"/>
      <c r="F262" s="90" t="s">
        <v>53</v>
      </c>
      <c r="G262" s="95">
        <v>500000</v>
      </c>
      <c r="H262" s="22">
        <f t="shared" si="45"/>
        <v>50000000000</v>
      </c>
      <c r="I262" s="96">
        <v>8.95</v>
      </c>
      <c r="J262" s="97">
        <v>38966</v>
      </c>
      <c r="K262" s="97">
        <f t="shared" si="46"/>
        <v>38946</v>
      </c>
      <c r="L262" s="98">
        <v>42599</v>
      </c>
      <c r="M262" s="23">
        <f t="shared" si="49"/>
        <v>40407</v>
      </c>
      <c r="N262" s="23">
        <f t="shared" si="54"/>
        <v>40393</v>
      </c>
      <c r="O262" s="23"/>
      <c r="P262" s="23"/>
      <c r="Q262" s="22">
        <f t="shared" si="47"/>
        <v>4475000000</v>
      </c>
      <c r="R262" s="24">
        <f t="shared" si="50"/>
        <v>0</v>
      </c>
      <c r="S262" s="25">
        <f t="shared" si="51"/>
        <v>4475000000</v>
      </c>
      <c r="T262" s="27">
        <f t="shared" si="52"/>
        <v>4475000</v>
      </c>
      <c r="U262" s="26"/>
      <c r="V262" s="1" t="str">
        <f t="shared" si="48"/>
        <v>Ng©n hµng Ph¸t triÓn ViÖt Nam</v>
      </c>
      <c r="W262" s="1">
        <v>1</v>
      </c>
    </row>
    <row r="263" spans="1:23" ht="18.75" customHeight="1">
      <c r="A263" s="1">
        <v>1</v>
      </c>
      <c r="B263" s="16">
        <f t="shared" si="55"/>
        <v>249</v>
      </c>
      <c r="C263" s="89" t="s">
        <v>296</v>
      </c>
      <c r="D263" s="89" t="str">
        <f t="shared" si="53"/>
        <v>VN0QH0616180</v>
      </c>
      <c r="E263" s="16"/>
      <c r="F263" s="90" t="s">
        <v>53</v>
      </c>
      <c r="G263" s="95">
        <v>500000</v>
      </c>
      <c r="H263" s="22">
        <f t="shared" si="45"/>
        <v>50000000000</v>
      </c>
      <c r="I263" s="96">
        <v>8.6</v>
      </c>
      <c r="J263" s="97">
        <v>38987</v>
      </c>
      <c r="K263" s="97">
        <f t="shared" si="46"/>
        <v>38973</v>
      </c>
      <c r="L263" s="98">
        <v>42626</v>
      </c>
      <c r="M263" s="23">
        <f t="shared" si="49"/>
        <v>40434</v>
      </c>
      <c r="N263" s="23">
        <f t="shared" si="54"/>
        <v>40420</v>
      </c>
      <c r="O263" s="23"/>
      <c r="P263" s="23"/>
      <c r="Q263" s="22">
        <f t="shared" si="47"/>
        <v>4300000000</v>
      </c>
      <c r="R263" s="24">
        <f t="shared" si="50"/>
        <v>0</v>
      </c>
      <c r="S263" s="25">
        <f t="shared" si="51"/>
        <v>4300000000</v>
      </c>
      <c r="T263" s="24">
        <f t="shared" si="52"/>
        <v>4300000</v>
      </c>
      <c r="U263" s="26"/>
      <c r="V263" s="1" t="str">
        <f t="shared" si="48"/>
        <v>Ng©n hµng Ph¸t triÓn ViÖt Nam</v>
      </c>
      <c r="W263" s="1">
        <v>1</v>
      </c>
    </row>
    <row r="264" spans="1:23" ht="18.75" customHeight="1">
      <c r="A264" s="1">
        <v>1</v>
      </c>
      <c r="B264" s="16">
        <f t="shared" si="55"/>
        <v>250</v>
      </c>
      <c r="C264" s="89" t="s">
        <v>297</v>
      </c>
      <c r="D264" s="89" t="str">
        <f t="shared" si="53"/>
        <v>VN0QH0621016</v>
      </c>
      <c r="E264" s="16"/>
      <c r="F264" s="90" t="s">
        <v>174</v>
      </c>
      <c r="G264" s="95">
        <v>200000</v>
      </c>
      <c r="H264" s="22">
        <f t="shared" si="45"/>
        <v>20000000000</v>
      </c>
      <c r="I264" s="96">
        <v>9.25</v>
      </c>
      <c r="J264" s="97">
        <v>38874</v>
      </c>
      <c r="K264" s="97">
        <f t="shared" si="46"/>
        <v>38854</v>
      </c>
      <c r="L264" s="98">
        <v>44333</v>
      </c>
      <c r="M264" s="23">
        <f t="shared" si="49"/>
        <v>40315</v>
      </c>
      <c r="N264" s="23">
        <f t="shared" si="54"/>
        <v>40301</v>
      </c>
      <c r="O264" s="23"/>
      <c r="P264" s="23"/>
      <c r="Q264" s="22">
        <f t="shared" si="47"/>
        <v>1850000000</v>
      </c>
      <c r="R264" s="24">
        <f t="shared" si="50"/>
        <v>0</v>
      </c>
      <c r="S264" s="25">
        <f t="shared" si="51"/>
        <v>1850000000</v>
      </c>
      <c r="T264" s="24">
        <f t="shared" si="52"/>
        <v>1850000</v>
      </c>
      <c r="U264" s="26"/>
      <c r="V264" s="1" t="str">
        <f t="shared" si="48"/>
        <v>Ng©n hµng Ph¸t triÓn ViÖt Nam</v>
      </c>
      <c r="W264" s="1">
        <v>1</v>
      </c>
    </row>
    <row r="265" spans="1:23" ht="18.75" customHeight="1">
      <c r="A265" s="1">
        <v>1</v>
      </c>
      <c r="B265" s="16">
        <f t="shared" si="55"/>
        <v>251</v>
      </c>
      <c r="C265" s="89" t="s">
        <v>298</v>
      </c>
      <c r="D265" s="89" t="str">
        <f t="shared" si="53"/>
        <v>VN0QH0621040</v>
      </c>
      <c r="E265" s="16"/>
      <c r="F265" s="90" t="s">
        <v>174</v>
      </c>
      <c r="G265" s="95">
        <v>500000</v>
      </c>
      <c r="H265" s="22">
        <f t="shared" si="45"/>
        <v>50000000000</v>
      </c>
      <c r="I265" s="96">
        <v>9.25</v>
      </c>
      <c r="J265" s="97">
        <v>38930</v>
      </c>
      <c r="K265" s="97">
        <f t="shared" si="46"/>
        <v>38915</v>
      </c>
      <c r="L265" s="98">
        <v>44394</v>
      </c>
      <c r="M265" s="23">
        <f t="shared" si="49"/>
        <v>40376</v>
      </c>
      <c r="N265" s="23">
        <f t="shared" si="54"/>
        <v>40362</v>
      </c>
      <c r="O265" s="23"/>
      <c r="P265" s="23"/>
      <c r="Q265" s="22">
        <f t="shared" si="47"/>
        <v>4625000000</v>
      </c>
      <c r="R265" s="24">
        <f t="shared" si="50"/>
        <v>0</v>
      </c>
      <c r="S265" s="25">
        <f t="shared" si="51"/>
        <v>4625000000</v>
      </c>
      <c r="T265" s="24">
        <f t="shared" si="52"/>
        <v>4625000</v>
      </c>
      <c r="U265" s="26"/>
      <c r="V265" s="1" t="str">
        <f t="shared" si="48"/>
        <v>Ng©n hµng Ph¸t triÓn ViÖt Nam</v>
      </c>
      <c r="W265" s="1">
        <v>1</v>
      </c>
    </row>
    <row r="266" spans="1:23" ht="18.75" customHeight="1">
      <c r="A266" s="1">
        <v>1</v>
      </c>
      <c r="B266" s="16">
        <f t="shared" si="55"/>
        <v>252</v>
      </c>
      <c r="C266" s="89" t="s">
        <v>299</v>
      </c>
      <c r="D266" s="89" t="str">
        <f t="shared" si="53"/>
        <v>VN0QH0621073</v>
      </c>
      <c r="E266" s="16"/>
      <c r="F266" s="90" t="s">
        <v>174</v>
      </c>
      <c r="G266" s="95">
        <v>500000</v>
      </c>
      <c r="H266" s="22">
        <f t="shared" si="45"/>
        <v>50000000000</v>
      </c>
      <c r="I266" s="96">
        <v>9.25</v>
      </c>
      <c r="J266" s="97">
        <v>38943</v>
      </c>
      <c r="K266" s="97">
        <f t="shared" si="46"/>
        <v>38929</v>
      </c>
      <c r="L266" s="98">
        <v>44408</v>
      </c>
      <c r="M266" s="23">
        <f t="shared" si="49"/>
        <v>40390</v>
      </c>
      <c r="N266" s="23">
        <f t="shared" si="54"/>
        <v>40376</v>
      </c>
      <c r="O266" s="23"/>
      <c r="P266" s="23"/>
      <c r="Q266" s="22">
        <f t="shared" si="47"/>
        <v>4625000000</v>
      </c>
      <c r="R266" s="24">
        <f t="shared" si="50"/>
        <v>0</v>
      </c>
      <c r="S266" s="25">
        <f t="shared" si="51"/>
        <v>4625000000</v>
      </c>
      <c r="T266" s="24">
        <f t="shared" si="52"/>
        <v>4625000</v>
      </c>
      <c r="U266" s="26"/>
      <c r="V266" s="1" t="str">
        <f t="shared" si="48"/>
        <v>Ng©n hµng Ph¸t triÓn ViÖt Nam</v>
      </c>
      <c r="W266" s="1">
        <v>1</v>
      </c>
    </row>
    <row r="267" spans="1:23" ht="18.75" customHeight="1">
      <c r="A267" s="1">
        <v>1</v>
      </c>
      <c r="B267" s="16">
        <f t="shared" si="55"/>
        <v>253</v>
      </c>
      <c r="C267" s="89" t="s">
        <v>300</v>
      </c>
      <c r="D267" s="89" t="str">
        <f t="shared" si="53"/>
        <v>VN0QH0621115</v>
      </c>
      <c r="E267" s="16"/>
      <c r="F267" s="90" t="s">
        <v>174</v>
      </c>
      <c r="G267" s="95">
        <v>500000</v>
      </c>
      <c r="H267" s="22">
        <f t="shared" si="45"/>
        <v>50000000000</v>
      </c>
      <c r="I267" s="96">
        <v>9.25</v>
      </c>
      <c r="J267" s="97">
        <v>38966</v>
      </c>
      <c r="K267" s="97">
        <f t="shared" si="46"/>
        <v>38946</v>
      </c>
      <c r="L267" s="98">
        <v>44425</v>
      </c>
      <c r="M267" s="23">
        <f t="shared" si="49"/>
        <v>40407</v>
      </c>
      <c r="N267" s="23">
        <f t="shared" si="54"/>
        <v>40393</v>
      </c>
      <c r="O267" s="23"/>
      <c r="P267" s="23"/>
      <c r="Q267" s="22">
        <f t="shared" si="47"/>
        <v>4625000000</v>
      </c>
      <c r="R267" s="24">
        <f t="shared" si="50"/>
        <v>0</v>
      </c>
      <c r="S267" s="25">
        <f t="shared" si="51"/>
        <v>4625000000</v>
      </c>
      <c r="T267" s="27">
        <f t="shared" si="52"/>
        <v>4625000</v>
      </c>
      <c r="U267" s="26"/>
      <c r="V267" s="1" t="str">
        <f t="shared" si="48"/>
        <v>Ng©n hµng Ph¸t triÓn ViÖt Nam</v>
      </c>
      <c r="W267" s="1">
        <v>1</v>
      </c>
    </row>
    <row r="268" spans="1:23" ht="18.75" customHeight="1">
      <c r="A268" s="1">
        <v>1</v>
      </c>
      <c r="B268" s="16">
        <f t="shared" si="55"/>
        <v>254</v>
      </c>
      <c r="C268" s="89" t="s">
        <v>301</v>
      </c>
      <c r="D268" s="89" t="str">
        <f t="shared" si="53"/>
        <v>VN0QH0621123</v>
      </c>
      <c r="E268" s="16"/>
      <c r="F268" s="90" t="s">
        <v>174</v>
      </c>
      <c r="G268" s="95">
        <v>50000</v>
      </c>
      <c r="H268" s="22">
        <f t="shared" si="45"/>
        <v>5000000000</v>
      </c>
      <c r="I268" s="96">
        <v>9.25</v>
      </c>
      <c r="J268" s="97">
        <v>38959</v>
      </c>
      <c r="K268" s="97">
        <f t="shared" si="46"/>
        <v>38946</v>
      </c>
      <c r="L268" s="98">
        <v>44425</v>
      </c>
      <c r="M268" s="23">
        <f t="shared" si="49"/>
        <v>40407</v>
      </c>
      <c r="N268" s="23">
        <f t="shared" si="54"/>
        <v>40393</v>
      </c>
      <c r="O268" s="23"/>
      <c r="P268" s="23"/>
      <c r="Q268" s="22">
        <f t="shared" si="47"/>
        <v>462500000</v>
      </c>
      <c r="R268" s="24">
        <f t="shared" si="50"/>
        <v>0</v>
      </c>
      <c r="S268" s="25">
        <f t="shared" si="51"/>
        <v>462500000</v>
      </c>
      <c r="T268" s="27">
        <f t="shared" si="52"/>
        <v>462500</v>
      </c>
      <c r="U268" s="26"/>
      <c r="V268" s="1" t="str">
        <f t="shared" si="48"/>
        <v>Ng©n hµng Ph¸t triÓn ViÖt Nam</v>
      </c>
      <c r="W268" s="1">
        <v>1</v>
      </c>
    </row>
    <row r="269" spans="1:23" ht="18.75" customHeight="1">
      <c r="A269" s="1">
        <v>1</v>
      </c>
      <c r="B269" s="16">
        <f t="shared" si="55"/>
        <v>255</v>
      </c>
      <c r="C269" s="89" t="s">
        <v>302</v>
      </c>
      <c r="D269" s="89" t="str">
        <f t="shared" si="53"/>
        <v>VN0QH0621131</v>
      </c>
      <c r="E269" s="16"/>
      <c r="F269" s="90" t="s">
        <v>174</v>
      </c>
      <c r="G269" s="95">
        <v>2000000</v>
      </c>
      <c r="H269" s="22">
        <f t="shared" si="45"/>
        <v>200000000000</v>
      </c>
      <c r="I269" s="96">
        <v>9.2</v>
      </c>
      <c r="J269" s="97">
        <v>38966</v>
      </c>
      <c r="K269" s="97">
        <f t="shared" si="46"/>
        <v>38954</v>
      </c>
      <c r="L269" s="98">
        <v>44433</v>
      </c>
      <c r="M269" s="23">
        <f t="shared" si="49"/>
        <v>40415</v>
      </c>
      <c r="N269" s="23">
        <f t="shared" si="54"/>
        <v>40401</v>
      </c>
      <c r="O269" s="23"/>
      <c r="P269" s="23"/>
      <c r="Q269" s="22">
        <f t="shared" si="47"/>
        <v>18400000000</v>
      </c>
      <c r="R269" s="24">
        <f t="shared" si="50"/>
        <v>0</v>
      </c>
      <c r="S269" s="25">
        <f t="shared" si="51"/>
        <v>18400000000</v>
      </c>
      <c r="T269" s="27">
        <f t="shared" si="52"/>
        <v>18400000</v>
      </c>
      <c r="U269" s="26"/>
      <c r="V269" s="1" t="str">
        <f t="shared" si="48"/>
        <v>Ng©n hµng Ph¸t triÓn ViÖt Nam</v>
      </c>
      <c r="W269" s="1">
        <v>1</v>
      </c>
    </row>
    <row r="270" spans="1:23" ht="18.75" customHeight="1">
      <c r="A270" s="1">
        <v>1</v>
      </c>
      <c r="B270" s="16">
        <f t="shared" si="55"/>
        <v>256</v>
      </c>
      <c r="C270" s="89" t="s">
        <v>303</v>
      </c>
      <c r="D270" s="89" t="str">
        <f t="shared" si="53"/>
        <v>VN0QH0621164</v>
      </c>
      <c r="E270" s="16"/>
      <c r="F270" s="90" t="s">
        <v>174</v>
      </c>
      <c r="G270" s="95">
        <v>400000</v>
      </c>
      <c r="H270" s="22">
        <f t="shared" si="45"/>
        <v>40000000000</v>
      </c>
      <c r="I270" s="96">
        <v>9.2</v>
      </c>
      <c r="J270" s="97">
        <v>38974</v>
      </c>
      <c r="K270" s="97">
        <f t="shared" si="46"/>
        <v>38954</v>
      </c>
      <c r="L270" s="98">
        <v>44433</v>
      </c>
      <c r="M270" s="23">
        <f t="shared" si="49"/>
        <v>40415</v>
      </c>
      <c r="N270" s="23">
        <f t="shared" si="54"/>
        <v>40401</v>
      </c>
      <c r="O270" s="23"/>
      <c r="P270" s="23"/>
      <c r="Q270" s="22">
        <f t="shared" si="47"/>
        <v>3679999999.9999995</v>
      </c>
      <c r="R270" s="24">
        <f t="shared" si="50"/>
        <v>0</v>
      </c>
      <c r="S270" s="25">
        <f t="shared" si="51"/>
        <v>3679999999.9999995</v>
      </c>
      <c r="T270" s="27">
        <f t="shared" si="52"/>
        <v>3679999.9999999995</v>
      </c>
      <c r="U270" s="26"/>
      <c r="V270" s="1" t="str">
        <f t="shared" si="48"/>
        <v>Ng©n hµng Ph¸t triÓn ViÖt Nam</v>
      </c>
      <c r="W270" s="1">
        <v>1</v>
      </c>
    </row>
    <row r="271" spans="1:23" ht="18.75" customHeight="1">
      <c r="A271" s="1">
        <v>1</v>
      </c>
      <c r="B271" s="16">
        <f t="shared" si="55"/>
        <v>257</v>
      </c>
      <c r="C271" s="89" t="s">
        <v>304</v>
      </c>
      <c r="D271" s="89" t="str">
        <f t="shared" si="53"/>
        <v>VN0QH0621222</v>
      </c>
      <c r="E271" s="16"/>
      <c r="F271" s="90" t="s">
        <v>174</v>
      </c>
      <c r="G271" s="95">
        <v>2500000</v>
      </c>
      <c r="H271" s="22">
        <f t="shared" si="45"/>
        <v>250000000000</v>
      </c>
      <c r="I271" s="96">
        <v>9.2</v>
      </c>
      <c r="J271" s="97">
        <v>38993</v>
      </c>
      <c r="K271" s="97">
        <f t="shared" si="46"/>
        <v>38960</v>
      </c>
      <c r="L271" s="98">
        <v>44439</v>
      </c>
      <c r="M271" s="23">
        <f t="shared" si="49"/>
        <v>40421</v>
      </c>
      <c r="N271" s="23">
        <f t="shared" si="54"/>
        <v>40407</v>
      </c>
      <c r="O271" s="23"/>
      <c r="P271" s="23"/>
      <c r="Q271" s="22">
        <f t="shared" si="47"/>
        <v>23000000000</v>
      </c>
      <c r="R271" s="24">
        <f t="shared" si="50"/>
        <v>0</v>
      </c>
      <c r="S271" s="25">
        <f t="shared" si="51"/>
        <v>23000000000</v>
      </c>
      <c r="T271" s="27">
        <f t="shared" si="52"/>
        <v>23000000</v>
      </c>
      <c r="U271" s="26"/>
      <c r="V271" s="1" t="str">
        <f t="shared" si="48"/>
        <v>Ng©n hµng Ph¸t triÓn ViÖt Nam</v>
      </c>
      <c r="W271" s="1">
        <v>1</v>
      </c>
    </row>
    <row r="272" spans="1:23" ht="18.75" customHeight="1">
      <c r="A272" s="1">
        <v>1</v>
      </c>
      <c r="B272" s="16">
        <f t="shared" si="55"/>
        <v>258</v>
      </c>
      <c r="C272" s="89" t="s">
        <v>305</v>
      </c>
      <c r="D272" s="89" t="str">
        <f t="shared" si="53"/>
        <v>VN0QH0621230</v>
      </c>
      <c r="E272" s="16"/>
      <c r="F272" s="90" t="s">
        <v>174</v>
      </c>
      <c r="G272" s="95">
        <v>300000</v>
      </c>
      <c r="H272" s="22">
        <f t="shared" si="45"/>
        <v>30000000000</v>
      </c>
      <c r="I272" s="96">
        <v>8.9</v>
      </c>
      <c r="J272" s="97">
        <v>39007</v>
      </c>
      <c r="K272" s="97">
        <f t="shared" si="46"/>
        <v>38972</v>
      </c>
      <c r="L272" s="98">
        <v>44451</v>
      </c>
      <c r="M272" s="23">
        <f t="shared" si="49"/>
        <v>40433</v>
      </c>
      <c r="N272" s="23">
        <f t="shared" si="54"/>
        <v>40419</v>
      </c>
      <c r="O272" s="23"/>
      <c r="P272" s="23"/>
      <c r="Q272" s="22">
        <f t="shared" si="47"/>
        <v>2670000000</v>
      </c>
      <c r="R272" s="24">
        <f t="shared" si="50"/>
        <v>0</v>
      </c>
      <c r="S272" s="25">
        <f t="shared" si="51"/>
        <v>2670000000</v>
      </c>
      <c r="T272" s="24">
        <f t="shared" si="52"/>
        <v>2670000</v>
      </c>
      <c r="U272" s="26"/>
      <c r="V272" s="1" t="str">
        <f t="shared" si="48"/>
        <v>Ng©n hµng Ph¸t triÓn ViÖt Nam</v>
      </c>
      <c r="W272" s="1">
        <v>1</v>
      </c>
    </row>
    <row r="273" spans="1:23" ht="18.75" customHeight="1">
      <c r="A273" s="1">
        <v>1</v>
      </c>
      <c r="B273" s="16">
        <f t="shared" si="55"/>
        <v>259</v>
      </c>
      <c r="C273" s="89" t="s">
        <v>306</v>
      </c>
      <c r="D273" s="89" t="str">
        <f t="shared" si="53"/>
        <v>VN0QH0621255</v>
      </c>
      <c r="E273" s="16"/>
      <c r="F273" s="90" t="s">
        <v>174</v>
      </c>
      <c r="G273" s="95">
        <v>1700000</v>
      </c>
      <c r="H273" s="22">
        <f t="shared" si="45"/>
        <v>170000000000</v>
      </c>
      <c r="I273" s="96">
        <v>9</v>
      </c>
      <c r="J273" s="97">
        <v>39013</v>
      </c>
      <c r="K273" s="97">
        <f t="shared" si="46"/>
        <v>38996</v>
      </c>
      <c r="L273" s="98">
        <v>44475</v>
      </c>
      <c r="M273" s="23">
        <f t="shared" si="49"/>
        <v>40457</v>
      </c>
      <c r="N273" s="23">
        <f t="shared" si="54"/>
        <v>40443</v>
      </c>
      <c r="O273" s="23"/>
      <c r="P273" s="23"/>
      <c r="Q273" s="22">
        <f t="shared" si="47"/>
        <v>15300000000</v>
      </c>
      <c r="R273" s="24">
        <f t="shared" si="50"/>
        <v>0</v>
      </c>
      <c r="S273" s="25">
        <f t="shared" si="51"/>
        <v>15300000000</v>
      </c>
      <c r="T273" s="24">
        <f t="shared" si="52"/>
        <v>15300000</v>
      </c>
      <c r="U273" s="26"/>
      <c r="V273" s="1" t="str">
        <f t="shared" si="48"/>
        <v>Ng©n hµng Ph¸t triÓn ViÖt Nam</v>
      </c>
      <c r="W273" s="1">
        <v>1</v>
      </c>
    </row>
    <row r="274" spans="1:23" ht="18.75" customHeight="1">
      <c r="A274" s="1">
        <v>1</v>
      </c>
      <c r="B274" s="16">
        <f t="shared" si="55"/>
        <v>260</v>
      </c>
      <c r="C274" s="89" t="s">
        <v>307</v>
      </c>
      <c r="D274" s="89" t="str">
        <f t="shared" si="53"/>
        <v>VN0QH0621263</v>
      </c>
      <c r="E274" s="16"/>
      <c r="F274" s="90" t="s">
        <v>174</v>
      </c>
      <c r="G274" s="95">
        <v>600000</v>
      </c>
      <c r="H274" s="22">
        <f t="shared" si="45"/>
        <v>60000000000</v>
      </c>
      <c r="I274" s="96">
        <v>9.25</v>
      </c>
      <c r="J274" s="97">
        <v>39014</v>
      </c>
      <c r="K274" s="97">
        <f t="shared" si="46"/>
        <v>38940</v>
      </c>
      <c r="L274" s="98">
        <v>44419</v>
      </c>
      <c r="M274" s="23">
        <f t="shared" si="49"/>
        <v>40401</v>
      </c>
      <c r="N274" s="23">
        <f t="shared" si="54"/>
        <v>40387</v>
      </c>
      <c r="O274" s="23"/>
      <c r="P274" s="23"/>
      <c r="Q274" s="22">
        <f t="shared" si="47"/>
        <v>5550000000</v>
      </c>
      <c r="R274" s="24">
        <f t="shared" si="50"/>
        <v>0</v>
      </c>
      <c r="S274" s="25">
        <f t="shared" si="51"/>
        <v>5550000000</v>
      </c>
      <c r="T274" s="27">
        <f t="shared" si="52"/>
        <v>5550000</v>
      </c>
      <c r="U274" s="26"/>
      <c r="V274" s="1" t="str">
        <f t="shared" si="48"/>
        <v>Ng©n hµng Ph¸t triÓn ViÖt Nam</v>
      </c>
      <c r="W274" s="1">
        <v>1</v>
      </c>
    </row>
    <row r="275" spans="1:23" ht="18.75" customHeight="1">
      <c r="A275" s="1">
        <v>1</v>
      </c>
      <c r="B275" s="16">
        <f t="shared" si="55"/>
        <v>261</v>
      </c>
      <c r="C275" s="89" t="s">
        <v>308</v>
      </c>
      <c r="D275" s="89" t="str">
        <f t="shared" si="53"/>
        <v>VN0QH0621289</v>
      </c>
      <c r="E275" s="16"/>
      <c r="F275" s="90" t="s">
        <v>174</v>
      </c>
      <c r="G275" s="95">
        <v>2500000</v>
      </c>
      <c r="H275" s="22">
        <f t="shared" si="45"/>
        <v>250000000000</v>
      </c>
      <c r="I275" s="96">
        <v>9</v>
      </c>
      <c r="J275" s="97">
        <v>39015</v>
      </c>
      <c r="K275" s="97">
        <f t="shared" si="46"/>
        <v>39003</v>
      </c>
      <c r="L275" s="98">
        <v>44482</v>
      </c>
      <c r="M275" s="23">
        <f t="shared" si="49"/>
        <v>40464</v>
      </c>
      <c r="N275" s="23">
        <f t="shared" si="54"/>
        <v>40450</v>
      </c>
      <c r="O275" s="23"/>
      <c r="P275" s="23"/>
      <c r="Q275" s="22">
        <f t="shared" si="47"/>
        <v>22500000000</v>
      </c>
      <c r="R275" s="24">
        <f t="shared" si="50"/>
        <v>0</v>
      </c>
      <c r="S275" s="25">
        <f t="shared" si="51"/>
        <v>22500000000</v>
      </c>
      <c r="T275" s="24">
        <f t="shared" si="52"/>
        <v>22500000</v>
      </c>
      <c r="U275" s="26"/>
      <c r="V275" s="1" t="str">
        <f t="shared" si="48"/>
        <v>Ng©n hµng Ph¸t triÓn ViÖt Nam</v>
      </c>
      <c r="W275" s="1">
        <v>1</v>
      </c>
    </row>
    <row r="276" spans="1:23" ht="18.75" customHeight="1">
      <c r="A276" s="1">
        <v>1</v>
      </c>
      <c r="B276" s="16">
        <f t="shared" si="55"/>
        <v>262</v>
      </c>
      <c r="C276" s="89" t="s">
        <v>309</v>
      </c>
      <c r="D276" s="89" t="str">
        <f t="shared" si="53"/>
        <v>VN0QH0621297</v>
      </c>
      <c r="E276" s="16"/>
      <c r="F276" s="90" t="s">
        <v>174</v>
      </c>
      <c r="G276" s="95">
        <v>250000</v>
      </c>
      <c r="H276" s="22">
        <f t="shared" si="45"/>
        <v>25000000000</v>
      </c>
      <c r="I276" s="96">
        <v>9</v>
      </c>
      <c r="J276" s="97">
        <v>39021</v>
      </c>
      <c r="K276" s="97">
        <f t="shared" si="46"/>
        <v>39007</v>
      </c>
      <c r="L276" s="98">
        <v>44486</v>
      </c>
      <c r="M276" s="23">
        <f t="shared" si="49"/>
        <v>40468</v>
      </c>
      <c r="N276" s="23">
        <f t="shared" si="54"/>
        <v>40454</v>
      </c>
      <c r="O276" s="23"/>
      <c r="P276" s="23"/>
      <c r="Q276" s="22">
        <f t="shared" si="47"/>
        <v>2250000000</v>
      </c>
      <c r="R276" s="24">
        <f t="shared" si="50"/>
        <v>0</v>
      </c>
      <c r="S276" s="25">
        <f t="shared" si="51"/>
        <v>2250000000</v>
      </c>
      <c r="T276" s="24">
        <f t="shared" si="52"/>
        <v>2250000</v>
      </c>
      <c r="U276" s="26"/>
      <c r="V276" s="1" t="str">
        <f t="shared" si="48"/>
        <v>Ng©n hµng Ph¸t triÓn ViÖt Nam</v>
      </c>
      <c r="W276" s="1">
        <v>1</v>
      </c>
    </row>
    <row r="277" spans="1:24" ht="18.75" customHeight="1">
      <c r="A277" s="1">
        <v>1</v>
      </c>
      <c r="B277" s="16">
        <f t="shared" si="55"/>
        <v>263</v>
      </c>
      <c r="C277" s="89" t="s">
        <v>310</v>
      </c>
      <c r="D277" s="89" t="str">
        <f t="shared" si="53"/>
        <v>VN0QH0621313</v>
      </c>
      <c r="E277" s="16"/>
      <c r="F277" s="90" t="s">
        <v>174</v>
      </c>
      <c r="G277" s="95">
        <v>1000000</v>
      </c>
      <c r="H277" s="22">
        <f t="shared" si="45"/>
        <v>100000000000</v>
      </c>
      <c r="I277" s="96">
        <v>9</v>
      </c>
      <c r="J277" s="97">
        <v>39022</v>
      </c>
      <c r="K277" s="97">
        <f t="shared" si="46"/>
        <v>39008</v>
      </c>
      <c r="L277" s="98">
        <v>44487</v>
      </c>
      <c r="M277" s="23">
        <f t="shared" si="49"/>
        <v>40469</v>
      </c>
      <c r="N277" s="23">
        <f t="shared" si="54"/>
        <v>40455</v>
      </c>
      <c r="O277" s="23"/>
      <c r="P277" s="23"/>
      <c r="Q277" s="22">
        <f t="shared" si="47"/>
        <v>9000000000</v>
      </c>
      <c r="R277" s="24">
        <f t="shared" si="50"/>
        <v>0</v>
      </c>
      <c r="S277" s="25">
        <f t="shared" si="51"/>
        <v>9000000000</v>
      </c>
      <c r="T277" s="24">
        <f t="shared" si="52"/>
        <v>9000000</v>
      </c>
      <c r="U277" s="26"/>
      <c r="V277" s="1" t="str">
        <f t="shared" si="48"/>
        <v>Ng©n hµng Ph¸t triÓn ViÖt Nam</v>
      </c>
      <c r="W277" s="1">
        <v>1</v>
      </c>
      <c r="X277" s="26"/>
    </row>
    <row r="278" spans="2:23" ht="18.75" customHeight="1">
      <c r="B278" s="16">
        <f t="shared" si="55"/>
        <v>264</v>
      </c>
      <c r="C278" s="89" t="s">
        <v>311</v>
      </c>
      <c r="D278" s="89" t="str">
        <f t="shared" si="53"/>
        <v>VN0QH0621339</v>
      </c>
      <c r="E278" s="16"/>
      <c r="F278" s="90" t="s">
        <v>174</v>
      </c>
      <c r="G278" s="95">
        <v>1000000</v>
      </c>
      <c r="H278" s="22">
        <f t="shared" si="45"/>
        <v>100000000000</v>
      </c>
      <c r="I278" s="96">
        <v>9</v>
      </c>
      <c r="J278" s="97">
        <v>39052</v>
      </c>
      <c r="K278" s="97">
        <f t="shared" si="46"/>
        <v>39036</v>
      </c>
      <c r="L278" s="98">
        <v>44515</v>
      </c>
      <c r="M278" s="23">
        <f t="shared" si="49"/>
        <v>40497</v>
      </c>
      <c r="N278" s="23">
        <f t="shared" si="54"/>
        <v>40483</v>
      </c>
      <c r="O278" s="23"/>
      <c r="P278" s="23"/>
      <c r="Q278" s="22">
        <f t="shared" si="47"/>
        <v>9000000000</v>
      </c>
      <c r="R278" s="24">
        <f t="shared" si="50"/>
        <v>0</v>
      </c>
      <c r="S278" s="25">
        <f t="shared" si="51"/>
        <v>9000000000</v>
      </c>
      <c r="T278" s="24">
        <f t="shared" si="52"/>
        <v>9000000</v>
      </c>
      <c r="U278" s="26"/>
      <c r="V278" s="1" t="str">
        <f t="shared" si="48"/>
        <v>Ng©n hµng Ph¸t triÓn ViÖt Nam</v>
      </c>
      <c r="W278" s="1">
        <v>1</v>
      </c>
    </row>
    <row r="279" spans="2:23" ht="18.75" customHeight="1">
      <c r="B279" s="16">
        <f t="shared" si="55"/>
        <v>265</v>
      </c>
      <c r="C279" s="89" t="s">
        <v>312</v>
      </c>
      <c r="D279" s="89" t="str">
        <f t="shared" si="53"/>
        <v>VN0QH0621388</v>
      </c>
      <c r="E279" s="16"/>
      <c r="F279" s="90" t="s">
        <v>174</v>
      </c>
      <c r="G279" s="95">
        <v>1000000</v>
      </c>
      <c r="H279" s="22">
        <f t="shared" si="45"/>
        <v>100000000000</v>
      </c>
      <c r="I279" s="96">
        <v>9</v>
      </c>
      <c r="J279" s="97">
        <v>39072</v>
      </c>
      <c r="K279" s="97">
        <f t="shared" si="46"/>
        <v>39049</v>
      </c>
      <c r="L279" s="98">
        <v>44528</v>
      </c>
      <c r="M279" s="23">
        <f t="shared" si="49"/>
        <v>40510</v>
      </c>
      <c r="N279" s="23">
        <f t="shared" si="54"/>
        <v>40496</v>
      </c>
      <c r="O279" s="23"/>
      <c r="P279" s="23"/>
      <c r="Q279" s="22">
        <f t="shared" si="47"/>
        <v>9000000000</v>
      </c>
      <c r="R279" s="24">
        <f t="shared" si="50"/>
        <v>0</v>
      </c>
      <c r="S279" s="25">
        <f t="shared" si="51"/>
        <v>9000000000</v>
      </c>
      <c r="T279" s="24">
        <f t="shared" si="52"/>
        <v>9000000</v>
      </c>
      <c r="U279" s="26"/>
      <c r="V279" s="1" t="str">
        <f t="shared" si="48"/>
        <v>Ng©n hµng Ph¸t triÓn ViÖt Nam</v>
      </c>
      <c r="W279" s="1">
        <v>1</v>
      </c>
    </row>
    <row r="280" spans="2:23" ht="18.75" customHeight="1">
      <c r="B280" s="16">
        <f t="shared" si="55"/>
        <v>266</v>
      </c>
      <c r="C280" s="89" t="s">
        <v>313</v>
      </c>
      <c r="D280" s="89" t="str">
        <f t="shared" si="53"/>
        <v>VN0QH0621396</v>
      </c>
      <c r="E280" s="16"/>
      <c r="F280" s="90" t="s">
        <v>174</v>
      </c>
      <c r="G280" s="95">
        <v>1500000</v>
      </c>
      <c r="H280" s="22">
        <f t="shared" si="45"/>
        <v>150000000000</v>
      </c>
      <c r="I280" s="96">
        <v>9</v>
      </c>
      <c r="J280" s="97">
        <v>39076</v>
      </c>
      <c r="K280" s="97">
        <f t="shared" si="46"/>
        <v>39051</v>
      </c>
      <c r="L280" s="98">
        <v>44530</v>
      </c>
      <c r="M280" s="23">
        <f t="shared" si="49"/>
        <v>40512</v>
      </c>
      <c r="N280" s="23">
        <f t="shared" si="54"/>
        <v>40498</v>
      </c>
      <c r="O280" s="23"/>
      <c r="P280" s="23"/>
      <c r="Q280" s="22">
        <f t="shared" si="47"/>
        <v>13500000000</v>
      </c>
      <c r="R280" s="24">
        <f t="shared" si="50"/>
        <v>0</v>
      </c>
      <c r="S280" s="25">
        <f t="shared" si="51"/>
        <v>13500000000</v>
      </c>
      <c r="T280" s="24">
        <f t="shared" si="52"/>
        <v>13500000</v>
      </c>
      <c r="U280" s="26"/>
      <c r="V280" s="1" t="str">
        <f t="shared" si="48"/>
        <v>Ng©n hµng Ph¸t triÓn ViÖt Nam</v>
      </c>
      <c r="W280" s="1">
        <v>1</v>
      </c>
    </row>
    <row r="281" spans="1:23" ht="18.75" customHeight="1">
      <c r="A281" s="1">
        <v>1</v>
      </c>
      <c r="B281" s="16">
        <f t="shared" si="55"/>
        <v>267</v>
      </c>
      <c r="C281" s="89" t="s">
        <v>314</v>
      </c>
      <c r="D281" s="89" t="str">
        <f t="shared" si="53"/>
        <v>VN0QH0621404</v>
      </c>
      <c r="E281" s="16" t="s">
        <v>24</v>
      </c>
      <c r="F281" s="90" t="s">
        <v>174</v>
      </c>
      <c r="G281" s="95">
        <v>1500000</v>
      </c>
      <c r="H281" s="22">
        <f t="shared" si="45"/>
        <v>150000000000</v>
      </c>
      <c r="I281" s="96">
        <v>9</v>
      </c>
      <c r="J281" s="97">
        <v>39079</v>
      </c>
      <c r="K281" s="97">
        <f t="shared" si="46"/>
        <v>39063</v>
      </c>
      <c r="L281" s="98">
        <v>44542</v>
      </c>
      <c r="M281" s="23">
        <f t="shared" si="49"/>
        <v>40524</v>
      </c>
      <c r="N281" s="23">
        <f t="shared" si="54"/>
        <v>40510</v>
      </c>
      <c r="O281" s="23"/>
      <c r="P281" s="23"/>
      <c r="Q281" s="22">
        <f t="shared" si="47"/>
        <v>13500000000</v>
      </c>
      <c r="R281" s="24">
        <f t="shared" si="50"/>
        <v>0</v>
      </c>
      <c r="S281" s="25">
        <f t="shared" si="51"/>
        <v>13500000000</v>
      </c>
      <c r="T281" s="24">
        <f t="shared" si="52"/>
        <v>13500000</v>
      </c>
      <c r="U281" s="26"/>
      <c r="V281" s="1" t="str">
        <f t="shared" si="48"/>
        <v>Ng©n hµng Ph¸t triÓn ViÖt Nam</v>
      </c>
      <c r="W281" s="1">
        <v>1</v>
      </c>
    </row>
    <row r="282" spans="1:23" ht="18.75" customHeight="1">
      <c r="A282" s="1">
        <v>1</v>
      </c>
      <c r="B282" s="16">
        <f t="shared" si="55"/>
        <v>268</v>
      </c>
      <c r="C282" s="89" t="s">
        <v>315</v>
      </c>
      <c r="D282" s="89" t="str">
        <f t="shared" si="53"/>
        <v>VN0QH0621420</v>
      </c>
      <c r="E282" s="16"/>
      <c r="F282" s="90" t="s">
        <v>174</v>
      </c>
      <c r="G282" s="95">
        <v>2000000</v>
      </c>
      <c r="H282" s="22">
        <f t="shared" si="45"/>
        <v>200000000000</v>
      </c>
      <c r="I282" s="96">
        <v>9</v>
      </c>
      <c r="J282" s="97">
        <v>39092</v>
      </c>
      <c r="K282" s="97">
        <f t="shared" si="46"/>
        <v>39073</v>
      </c>
      <c r="L282" s="98">
        <v>44552</v>
      </c>
      <c r="M282" s="23">
        <f t="shared" si="49"/>
        <v>40534</v>
      </c>
      <c r="N282" s="23">
        <f t="shared" si="54"/>
        <v>40520</v>
      </c>
      <c r="O282" s="23"/>
      <c r="P282" s="23"/>
      <c r="Q282" s="22">
        <f t="shared" si="47"/>
        <v>18000000000</v>
      </c>
      <c r="R282" s="24">
        <f t="shared" si="50"/>
        <v>0</v>
      </c>
      <c r="S282" s="25">
        <f t="shared" si="51"/>
        <v>18000000000</v>
      </c>
      <c r="T282" s="24">
        <f t="shared" si="52"/>
        <v>18000000</v>
      </c>
      <c r="U282" s="26"/>
      <c r="V282" s="1" t="str">
        <f t="shared" si="48"/>
        <v>Ng©n hµng Ph¸t triÓn ViÖt Nam</v>
      </c>
      <c r="W282" s="1">
        <v>1</v>
      </c>
    </row>
    <row r="283" spans="1:23" ht="18.75" customHeight="1">
      <c r="A283" s="1">
        <v>1</v>
      </c>
      <c r="B283" s="16">
        <f t="shared" si="55"/>
        <v>269</v>
      </c>
      <c r="C283" s="89" t="s">
        <v>316</v>
      </c>
      <c r="D283" s="89" t="str">
        <f t="shared" si="53"/>
        <v>VN0QH0710165</v>
      </c>
      <c r="E283" s="16"/>
      <c r="F283" s="90" t="s">
        <v>80</v>
      </c>
      <c r="G283" s="95">
        <v>10000000</v>
      </c>
      <c r="H283" s="22">
        <f t="shared" si="45"/>
        <v>1000000000000</v>
      </c>
      <c r="I283" s="96">
        <v>7.3</v>
      </c>
      <c r="J283" s="97">
        <v>39153</v>
      </c>
      <c r="K283" s="97">
        <f t="shared" si="46"/>
        <v>39125</v>
      </c>
      <c r="L283" s="98">
        <v>40221</v>
      </c>
      <c r="M283" s="23">
        <f t="shared" si="49"/>
        <v>40221</v>
      </c>
      <c r="N283" s="23">
        <f t="shared" si="54"/>
        <v>40207</v>
      </c>
      <c r="O283" s="23"/>
      <c r="P283" s="23"/>
      <c r="Q283" s="22">
        <f t="shared" si="47"/>
        <v>73000000000</v>
      </c>
      <c r="R283" s="24">
        <f t="shared" si="50"/>
        <v>1000000000000</v>
      </c>
      <c r="S283" s="25">
        <f t="shared" si="51"/>
        <v>1073000000000</v>
      </c>
      <c r="T283" s="24">
        <f t="shared" si="52"/>
        <v>1073000000</v>
      </c>
      <c r="U283" s="26"/>
      <c r="V283" s="1" t="str">
        <f t="shared" si="48"/>
        <v>Ng©n hµng Ph¸t triÓn ViÖt Nam</v>
      </c>
      <c r="W283" s="1">
        <v>1</v>
      </c>
    </row>
    <row r="284" spans="1:23" ht="18.75" customHeight="1">
      <c r="A284" s="1">
        <v>1</v>
      </c>
      <c r="B284" s="16">
        <f t="shared" si="55"/>
        <v>270</v>
      </c>
      <c r="C284" s="89" t="s">
        <v>317</v>
      </c>
      <c r="D284" s="89" t="str">
        <f t="shared" si="53"/>
        <v>VN0QH0710181</v>
      </c>
      <c r="E284" s="16"/>
      <c r="F284" s="90" t="s">
        <v>80</v>
      </c>
      <c r="G284" s="95">
        <v>10000000</v>
      </c>
      <c r="H284" s="22">
        <f t="shared" si="45"/>
        <v>1000000000000</v>
      </c>
      <c r="I284" s="96">
        <v>6.7</v>
      </c>
      <c r="J284" s="97">
        <v>39175</v>
      </c>
      <c r="K284" s="97">
        <f t="shared" si="46"/>
        <v>39163</v>
      </c>
      <c r="L284" s="98">
        <v>40259</v>
      </c>
      <c r="M284" s="23">
        <f t="shared" si="49"/>
        <v>40259</v>
      </c>
      <c r="N284" s="23">
        <f t="shared" si="54"/>
        <v>40245</v>
      </c>
      <c r="O284" s="23"/>
      <c r="P284" s="23"/>
      <c r="Q284" s="22">
        <f t="shared" si="47"/>
        <v>67000000000</v>
      </c>
      <c r="R284" s="24">
        <f t="shared" si="50"/>
        <v>1000000000000</v>
      </c>
      <c r="S284" s="25">
        <f t="shared" si="51"/>
        <v>1067000000000</v>
      </c>
      <c r="T284" s="24">
        <f t="shared" si="52"/>
        <v>1067000000</v>
      </c>
      <c r="U284" s="26"/>
      <c r="V284" s="1" t="str">
        <f t="shared" si="48"/>
        <v>Ng©n hµng Ph¸t triÓn ViÖt Nam</v>
      </c>
      <c r="W284" s="1">
        <v>1</v>
      </c>
    </row>
    <row r="285" spans="1:23" ht="18.75" customHeight="1">
      <c r="A285" s="1">
        <v>1</v>
      </c>
      <c r="B285" s="16">
        <f t="shared" si="55"/>
        <v>271</v>
      </c>
      <c r="C285" s="89" t="s">
        <v>318</v>
      </c>
      <c r="D285" s="89" t="str">
        <f t="shared" si="53"/>
        <v>VN0QH0710207</v>
      </c>
      <c r="E285" s="16"/>
      <c r="F285" s="90" t="s">
        <v>80</v>
      </c>
      <c r="G285" s="95">
        <v>10000000</v>
      </c>
      <c r="H285" s="22">
        <f t="shared" si="45"/>
        <v>1000000000000</v>
      </c>
      <c r="I285" s="96">
        <v>6.8</v>
      </c>
      <c r="J285" s="97">
        <v>39209</v>
      </c>
      <c r="K285" s="97">
        <f t="shared" si="46"/>
        <v>39189</v>
      </c>
      <c r="L285" s="98">
        <v>40285</v>
      </c>
      <c r="M285" s="23">
        <f t="shared" si="49"/>
        <v>40285</v>
      </c>
      <c r="N285" s="23">
        <f t="shared" si="54"/>
        <v>40271</v>
      </c>
      <c r="O285" s="23"/>
      <c r="P285" s="23"/>
      <c r="Q285" s="22">
        <f t="shared" si="47"/>
        <v>68000000000</v>
      </c>
      <c r="R285" s="24">
        <f t="shared" si="50"/>
        <v>1000000000000</v>
      </c>
      <c r="S285" s="25">
        <f t="shared" si="51"/>
        <v>1068000000000</v>
      </c>
      <c r="T285" s="24">
        <f t="shared" si="52"/>
        <v>1068000000</v>
      </c>
      <c r="U285" s="26"/>
      <c r="V285" s="1" t="str">
        <f t="shared" si="48"/>
        <v>Ng©n hµng Ph¸t triÓn ViÖt Nam</v>
      </c>
      <c r="W285" s="1">
        <v>1</v>
      </c>
    </row>
    <row r="286" spans="1:23" ht="18.75" customHeight="1">
      <c r="A286" s="1">
        <v>1</v>
      </c>
      <c r="B286" s="16">
        <f t="shared" si="55"/>
        <v>272</v>
      </c>
      <c r="C286" s="89" t="s">
        <v>319</v>
      </c>
      <c r="D286" s="89" t="str">
        <f t="shared" si="53"/>
        <v>VN0QH0712013</v>
      </c>
      <c r="E286" s="16"/>
      <c r="F286" s="90" t="s">
        <v>25</v>
      </c>
      <c r="G286" s="95">
        <v>5000000</v>
      </c>
      <c r="H286" s="22">
        <f t="shared" si="45"/>
        <v>500000000000</v>
      </c>
      <c r="I286" s="96">
        <v>8.4</v>
      </c>
      <c r="J286" s="97">
        <v>39101</v>
      </c>
      <c r="K286" s="97">
        <f t="shared" si="46"/>
        <v>39097</v>
      </c>
      <c r="L286" s="98">
        <v>40923</v>
      </c>
      <c r="M286" s="23">
        <f t="shared" si="49"/>
        <v>40193</v>
      </c>
      <c r="N286" s="23">
        <f t="shared" si="54"/>
        <v>40179</v>
      </c>
      <c r="O286" s="23">
        <v>40543</v>
      </c>
      <c r="P286" s="23"/>
      <c r="Q286" s="22">
        <f t="shared" si="47"/>
        <v>42000000000</v>
      </c>
      <c r="R286" s="24">
        <f t="shared" si="50"/>
        <v>0</v>
      </c>
      <c r="S286" s="25">
        <f t="shared" si="51"/>
        <v>42000000000</v>
      </c>
      <c r="T286" s="24">
        <f t="shared" si="52"/>
        <v>42000000</v>
      </c>
      <c r="U286" s="26"/>
      <c r="V286" s="1" t="str">
        <f t="shared" si="48"/>
        <v>Ng©n hµng Ph¸t triÓn ViÖt Nam</v>
      </c>
      <c r="W286" s="1">
        <v>1</v>
      </c>
    </row>
    <row r="287" spans="1:23" ht="18.75" customHeight="1">
      <c r="A287" s="1">
        <v>1</v>
      </c>
      <c r="B287" s="16">
        <f t="shared" si="55"/>
        <v>273</v>
      </c>
      <c r="C287" s="89" t="s">
        <v>320</v>
      </c>
      <c r="D287" s="89" t="str">
        <f t="shared" si="53"/>
        <v>VN0QH0712021</v>
      </c>
      <c r="E287" s="16"/>
      <c r="F287" s="90" t="s">
        <v>25</v>
      </c>
      <c r="G287" s="95">
        <v>1400000</v>
      </c>
      <c r="H287" s="22">
        <f t="shared" si="45"/>
        <v>140000000000</v>
      </c>
      <c r="I287" s="96">
        <v>8.4</v>
      </c>
      <c r="J287" s="97">
        <v>39104</v>
      </c>
      <c r="K287" s="97">
        <f t="shared" si="46"/>
        <v>39092</v>
      </c>
      <c r="L287" s="98">
        <v>40918</v>
      </c>
      <c r="M287" s="23">
        <f t="shared" si="49"/>
        <v>40188</v>
      </c>
      <c r="N287" s="23">
        <f t="shared" si="54"/>
        <v>40174</v>
      </c>
      <c r="O287" s="23">
        <v>40536</v>
      </c>
      <c r="P287" s="23"/>
      <c r="Q287" s="22">
        <f t="shared" si="47"/>
        <v>11760000000</v>
      </c>
      <c r="R287" s="24">
        <f t="shared" si="50"/>
        <v>0</v>
      </c>
      <c r="S287" s="25">
        <f t="shared" si="51"/>
        <v>11760000000</v>
      </c>
      <c r="T287" s="24">
        <f t="shared" si="52"/>
        <v>11760000</v>
      </c>
      <c r="U287" s="26"/>
      <c r="V287" s="1" t="str">
        <f t="shared" si="48"/>
        <v>Ng©n hµng Ph¸t triÓn ViÖt Nam</v>
      </c>
      <c r="W287" s="1">
        <v>1</v>
      </c>
    </row>
    <row r="288" spans="1:23" ht="18.75" customHeight="1">
      <c r="A288" s="1">
        <v>1</v>
      </c>
      <c r="B288" s="16">
        <f t="shared" si="55"/>
        <v>274</v>
      </c>
      <c r="C288" s="89" t="s">
        <v>321</v>
      </c>
      <c r="D288" s="89" t="str">
        <f t="shared" si="53"/>
        <v>VN0QH0712039</v>
      </c>
      <c r="E288" s="16"/>
      <c r="F288" s="90" t="s">
        <v>25</v>
      </c>
      <c r="G288" s="95">
        <v>20000000</v>
      </c>
      <c r="H288" s="22">
        <f t="shared" si="45"/>
        <v>2000000000000</v>
      </c>
      <c r="I288" s="96">
        <v>8.4</v>
      </c>
      <c r="J288" s="97">
        <v>39105</v>
      </c>
      <c r="K288" s="97">
        <f t="shared" si="46"/>
        <v>39094</v>
      </c>
      <c r="L288" s="98">
        <v>40920</v>
      </c>
      <c r="M288" s="23">
        <f t="shared" si="49"/>
        <v>40190</v>
      </c>
      <c r="N288" s="23">
        <f t="shared" si="54"/>
        <v>40176</v>
      </c>
      <c r="O288" s="23">
        <v>40540</v>
      </c>
      <c r="P288" s="23"/>
      <c r="Q288" s="22">
        <f t="shared" si="47"/>
        <v>168000000000</v>
      </c>
      <c r="R288" s="24">
        <f t="shared" si="50"/>
        <v>0</v>
      </c>
      <c r="S288" s="25">
        <f t="shared" si="51"/>
        <v>168000000000</v>
      </c>
      <c r="T288" s="24">
        <f t="shared" si="52"/>
        <v>168000000</v>
      </c>
      <c r="U288" s="26"/>
      <c r="V288" s="1" t="str">
        <f t="shared" si="48"/>
        <v>Ng©n hµng Ph¸t triÓn ViÖt Nam</v>
      </c>
      <c r="W288" s="1">
        <v>1</v>
      </c>
    </row>
    <row r="289" spans="1:23" ht="18.75" customHeight="1">
      <c r="A289" s="1">
        <v>1</v>
      </c>
      <c r="B289" s="16">
        <f t="shared" si="55"/>
        <v>275</v>
      </c>
      <c r="C289" s="89" t="s">
        <v>322</v>
      </c>
      <c r="D289" s="89" t="str">
        <f t="shared" si="53"/>
        <v>VN0QH0712070</v>
      </c>
      <c r="E289" s="16"/>
      <c r="F289" s="90" t="s">
        <v>25</v>
      </c>
      <c r="G289" s="95">
        <v>5000000</v>
      </c>
      <c r="H289" s="22">
        <f t="shared" si="45"/>
        <v>500000000000</v>
      </c>
      <c r="I289" s="96">
        <v>8.4</v>
      </c>
      <c r="J289" s="97">
        <v>39111</v>
      </c>
      <c r="K289" s="97">
        <f t="shared" si="46"/>
        <v>39105</v>
      </c>
      <c r="L289" s="98">
        <v>40931</v>
      </c>
      <c r="M289" s="23">
        <f t="shared" si="49"/>
        <v>40201</v>
      </c>
      <c r="N289" s="23">
        <f t="shared" si="54"/>
        <v>40187</v>
      </c>
      <c r="O289" s="23">
        <v>40553</v>
      </c>
      <c r="P289" s="23"/>
      <c r="Q289" s="22">
        <f t="shared" si="47"/>
        <v>42000000000</v>
      </c>
      <c r="R289" s="24">
        <f t="shared" si="50"/>
        <v>0</v>
      </c>
      <c r="S289" s="25">
        <f t="shared" si="51"/>
        <v>42000000000</v>
      </c>
      <c r="T289" s="24">
        <f t="shared" si="52"/>
        <v>42000000</v>
      </c>
      <c r="U289" s="26"/>
      <c r="V289" s="1" t="str">
        <f t="shared" si="48"/>
        <v>Ng©n hµng Ph¸t triÓn ViÖt Nam</v>
      </c>
      <c r="W289" s="1">
        <v>1</v>
      </c>
    </row>
    <row r="290" spans="1:23" ht="18.75" customHeight="1">
      <c r="A290" s="1">
        <v>1</v>
      </c>
      <c r="B290" s="16">
        <f t="shared" si="55"/>
        <v>276</v>
      </c>
      <c r="C290" s="89" t="s">
        <v>323</v>
      </c>
      <c r="D290" s="89" t="str">
        <f t="shared" si="53"/>
        <v>VN0QH0712088</v>
      </c>
      <c r="E290" s="16"/>
      <c r="F290" s="90" t="s">
        <v>25</v>
      </c>
      <c r="G290" s="95">
        <v>17500000</v>
      </c>
      <c r="H290" s="22">
        <f t="shared" si="45"/>
        <v>1750000000000</v>
      </c>
      <c r="I290" s="96">
        <v>8.4</v>
      </c>
      <c r="J290" s="97">
        <v>39115</v>
      </c>
      <c r="K290" s="97">
        <f t="shared" si="46"/>
        <v>39106</v>
      </c>
      <c r="L290" s="98">
        <v>40932</v>
      </c>
      <c r="M290" s="23">
        <f t="shared" si="49"/>
        <v>40202</v>
      </c>
      <c r="N290" s="23">
        <f t="shared" si="54"/>
        <v>40188</v>
      </c>
      <c r="O290" s="23">
        <v>40553</v>
      </c>
      <c r="P290" s="23"/>
      <c r="Q290" s="22">
        <f t="shared" si="47"/>
        <v>147000000000</v>
      </c>
      <c r="R290" s="24">
        <f t="shared" si="50"/>
        <v>0</v>
      </c>
      <c r="S290" s="25">
        <f t="shared" si="51"/>
        <v>147000000000</v>
      </c>
      <c r="T290" s="24">
        <f t="shared" si="52"/>
        <v>147000000</v>
      </c>
      <c r="U290" s="26"/>
      <c r="V290" s="1" t="str">
        <f t="shared" si="48"/>
        <v>Ng©n hµng Ph¸t triÓn ViÖt Nam</v>
      </c>
      <c r="W290" s="1">
        <v>1</v>
      </c>
    </row>
    <row r="291" spans="1:23" ht="18.75" customHeight="1">
      <c r="A291" s="1">
        <v>1</v>
      </c>
      <c r="B291" s="16">
        <f t="shared" si="55"/>
        <v>277</v>
      </c>
      <c r="C291" s="89" t="s">
        <v>324</v>
      </c>
      <c r="D291" s="89" t="str">
        <f t="shared" si="53"/>
        <v>VN0QH0712104</v>
      </c>
      <c r="E291" s="16"/>
      <c r="F291" s="90" t="s">
        <v>25</v>
      </c>
      <c r="G291" s="95">
        <v>3000000</v>
      </c>
      <c r="H291" s="22">
        <f t="shared" si="45"/>
        <v>300000000000</v>
      </c>
      <c r="I291" s="96">
        <v>8.4</v>
      </c>
      <c r="J291" s="97">
        <v>39118</v>
      </c>
      <c r="K291" s="97">
        <f t="shared" si="46"/>
        <v>39104</v>
      </c>
      <c r="L291" s="98">
        <v>40930</v>
      </c>
      <c r="M291" s="23">
        <f t="shared" si="49"/>
        <v>40200</v>
      </c>
      <c r="N291" s="23">
        <f t="shared" si="54"/>
        <v>40186</v>
      </c>
      <c r="O291" s="23">
        <v>40553</v>
      </c>
      <c r="P291" s="23"/>
      <c r="Q291" s="22">
        <f t="shared" si="47"/>
        <v>25200000000</v>
      </c>
      <c r="R291" s="24">
        <f t="shared" si="50"/>
        <v>0</v>
      </c>
      <c r="S291" s="25">
        <f t="shared" si="51"/>
        <v>25200000000</v>
      </c>
      <c r="T291" s="24">
        <f t="shared" si="52"/>
        <v>25200000</v>
      </c>
      <c r="U291" s="26"/>
      <c r="V291" s="1" t="str">
        <f t="shared" si="48"/>
        <v>Ng©n hµng Ph¸t triÓn ViÖt Nam</v>
      </c>
      <c r="W291" s="1">
        <v>1</v>
      </c>
    </row>
    <row r="292" spans="1:23" ht="18.75" customHeight="1">
      <c r="A292" s="1">
        <v>1</v>
      </c>
      <c r="B292" s="16">
        <f t="shared" si="55"/>
        <v>278</v>
      </c>
      <c r="C292" s="89" t="s">
        <v>325</v>
      </c>
      <c r="D292" s="89" t="str">
        <f t="shared" si="53"/>
        <v>VN0QH0712112</v>
      </c>
      <c r="E292" s="16"/>
      <c r="F292" s="90" t="s">
        <v>25</v>
      </c>
      <c r="G292" s="95">
        <v>30000000</v>
      </c>
      <c r="H292" s="22">
        <f t="shared" si="45"/>
        <v>3000000000000</v>
      </c>
      <c r="I292" s="96">
        <v>8.1</v>
      </c>
      <c r="J292" s="97">
        <v>39119</v>
      </c>
      <c r="K292" s="97">
        <f t="shared" si="46"/>
        <v>39108</v>
      </c>
      <c r="L292" s="98">
        <v>40934</v>
      </c>
      <c r="M292" s="23">
        <f t="shared" si="49"/>
        <v>40204</v>
      </c>
      <c r="N292" s="23">
        <f t="shared" si="54"/>
        <v>40190</v>
      </c>
      <c r="O292" s="23">
        <v>40555</v>
      </c>
      <c r="P292" s="23"/>
      <c r="Q292" s="22">
        <f t="shared" si="47"/>
        <v>243000000000</v>
      </c>
      <c r="R292" s="24">
        <f t="shared" si="50"/>
        <v>0</v>
      </c>
      <c r="S292" s="25">
        <f t="shared" si="51"/>
        <v>243000000000</v>
      </c>
      <c r="T292" s="24">
        <f t="shared" si="52"/>
        <v>243000000</v>
      </c>
      <c r="U292" s="26"/>
      <c r="V292" s="1" t="str">
        <f t="shared" si="48"/>
        <v>Ng©n hµng Ph¸t triÓn ViÖt Nam</v>
      </c>
      <c r="W292" s="1">
        <v>1</v>
      </c>
    </row>
    <row r="293" spans="1:23" ht="18.75" customHeight="1">
      <c r="A293" s="1">
        <v>1</v>
      </c>
      <c r="B293" s="16">
        <f t="shared" si="55"/>
        <v>279</v>
      </c>
      <c r="C293" s="89" t="s">
        <v>326</v>
      </c>
      <c r="D293" s="89" t="str">
        <f t="shared" si="53"/>
        <v>VN0QH0712120</v>
      </c>
      <c r="E293" s="16"/>
      <c r="F293" s="90" t="s">
        <v>25</v>
      </c>
      <c r="G293" s="95">
        <v>15000000</v>
      </c>
      <c r="H293" s="22">
        <f t="shared" si="45"/>
        <v>1500000000000</v>
      </c>
      <c r="I293" s="96">
        <v>8.1</v>
      </c>
      <c r="J293" s="97">
        <v>39119</v>
      </c>
      <c r="K293" s="97">
        <f t="shared" si="46"/>
        <v>39111</v>
      </c>
      <c r="L293" s="98">
        <v>40937</v>
      </c>
      <c r="M293" s="23">
        <f t="shared" si="49"/>
        <v>40207</v>
      </c>
      <c r="N293" s="23">
        <f t="shared" si="54"/>
        <v>40193</v>
      </c>
      <c r="O293" s="23">
        <v>40560</v>
      </c>
      <c r="P293" s="23"/>
      <c r="Q293" s="22">
        <f t="shared" si="47"/>
        <v>121500000000</v>
      </c>
      <c r="R293" s="24">
        <f t="shared" si="50"/>
        <v>0</v>
      </c>
      <c r="S293" s="25">
        <f t="shared" si="51"/>
        <v>121500000000</v>
      </c>
      <c r="T293" s="24">
        <f t="shared" si="52"/>
        <v>121500000</v>
      </c>
      <c r="U293" s="26"/>
      <c r="V293" s="1" t="str">
        <f t="shared" si="48"/>
        <v>Ng©n hµng Ph¸t triÓn ViÖt Nam</v>
      </c>
      <c r="W293" s="1">
        <v>1</v>
      </c>
    </row>
    <row r="294" spans="1:23" ht="18.75" customHeight="1">
      <c r="A294" s="1">
        <v>1</v>
      </c>
      <c r="B294" s="16">
        <f t="shared" si="55"/>
        <v>280</v>
      </c>
      <c r="C294" s="89" t="s">
        <v>327</v>
      </c>
      <c r="D294" s="89" t="str">
        <f t="shared" si="53"/>
        <v>VN0QH0712138</v>
      </c>
      <c r="E294" s="16"/>
      <c r="F294" s="90" t="s">
        <v>25</v>
      </c>
      <c r="G294" s="95">
        <v>6600000</v>
      </c>
      <c r="H294" s="22">
        <f t="shared" si="45"/>
        <v>660000000000</v>
      </c>
      <c r="I294" s="96">
        <v>8.4</v>
      </c>
      <c r="J294" s="97">
        <v>39120</v>
      </c>
      <c r="K294" s="97">
        <f t="shared" si="46"/>
        <v>39105</v>
      </c>
      <c r="L294" s="98">
        <v>40931</v>
      </c>
      <c r="M294" s="23">
        <f t="shared" si="49"/>
        <v>40201</v>
      </c>
      <c r="N294" s="23">
        <f t="shared" si="54"/>
        <v>40187</v>
      </c>
      <c r="O294" s="23">
        <v>40553</v>
      </c>
      <c r="P294" s="23"/>
      <c r="Q294" s="22">
        <f t="shared" si="47"/>
        <v>55440000000</v>
      </c>
      <c r="R294" s="24">
        <f t="shared" si="50"/>
        <v>0</v>
      </c>
      <c r="S294" s="25">
        <f t="shared" si="51"/>
        <v>55440000000</v>
      </c>
      <c r="T294" s="24">
        <f t="shared" si="52"/>
        <v>55440000</v>
      </c>
      <c r="U294" s="26"/>
      <c r="V294" s="1" t="str">
        <f t="shared" si="48"/>
        <v>Ng©n hµng Ph¸t triÓn ViÖt Nam</v>
      </c>
      <c r="W294" s="1">
        <v>1</v>
      </c>
    </row>
    <row r="295" spans="1:23" ht="18.75" customHeight="1">
      <c r="A295" s="1">
        <v>1</v>
      </c>
      <c r="B295" s="16">
        <f t="shared" si="55"/>
        <v>281</v>
      </c>
      <c r="C295" s="89" t="s">
        <v>328</v>
      </c>
      <c r="D295" s="89" t="str">
        <f t="shared" si="53"/>
        <v>VN0QH0717145</v>
      </c>
      <c r="E295" s="16"/>
      <c r="F295" s="90" t="s">
        <v>53</v>
      </c>
      <c r="G295" s="95">
        <v>10000000</v>
      </c>
      <c r="H295" s="22">
        <f t="shared" si="45"/>
        <v>1000000000000</v>
      </c>
      <c r="I295" s="96">
        <v>8.5</v>
      </c>
      <c r="J295" s="97">
        <v>39143</v>
      </c>
      <c r="K295" s="97">
        <f t="shared" si="46"/>
        <v>39125</v>
      </c>
      <c r="L295" s="98">
        <v>42778</v>
      </c>
      <c r="M295" s="23">
        <f t="shared" si="49"/>
        <v>40221</v>
      </c>
      <c r="N295" s="23">
        <f t="shared" si="54"/>
        <v>40207</v>
      </c>
      <c r="O295" s="23"/>
      <c r="P295" s="23"/>
      <c r="Q295" s="22">
        <f t="shared" si="47"/>
        <v>85000000000</v>
      </c>
      <c r="R295" s="24">
        <f t="shared" si="50"/>
        <v>0</v>
      </c>
      <c r="S295" s="25">
        <f t="shared" si="51"/>
        <v>85000000000</v>
      </c>
      <c r="T295" s="24">
        <f t="shared" si="52"/>
        <v>85000000</v>
      </c>
      <c r="U295" s="26"/>
      <c r="V295" s="1" t="str">
        <f t="shared" si="48"/>
        <v>Ng©n hµng Ph¸t triÓn ViÖt Nam</v>
      </c>
      <c r="W295" s="1">
        <v>1</v>
      </c>
    </row>
    <row r="296" spans="1:23" ht="18.75" customHeight="1">
      <c r="A296" s="1">
        <v>1</v>
      </c>
      <c r="B296" s="16">
        <f t="shared" si="55"/>
        <v>282</v>
      </c>
      <c r="C296" s="89" t="s">
        <v>329</v>
      </c>
      <c r="D296" s="89" t="str">
        <f t="shared" si="53"/>
        <v>VN0QH0717178</v>
      </c>
      <c r="E296" s="16"/>
      <c r="F296" s="90" t="s">
        <v>53</v>
      </c>
      <c r="G296" s="95">
        <v>6000000</v>
      </c>
      <c r="H296" s="22">
        <f aca="true" t="shared" si="56" ref="H296:H359">G296*100000</f>
        <v>600000000000</v>
      </c>
      <c r="I296" s="96">
        <v>7.2</v>
      </c>
      <c r="J296" s="97">
        <v>39189</v>
      </c>
      <c r="K296" s="97">
        <f aca="true" t="shared" si="57" ref="K296:K358">+DATE(YEAR(L296)-F296,MONTH(L296),DAY(L296))</f>
        <v>39171</v>
      </c>
      <c r="L296" s="98">
        <v>42824</v>
      </c>
      <c r="M296" s="23">
        <f t="shared" si="49"/>
        <v>40267</v>
      </c>
      <c r="N296" s="23">
        <f t="shared" si="54"/>
        <v>40253</v>
      </c>
      <c r="O296" s="23"/>
      <c r="P296" s="23"/>
      <c r="Q296" s="22">
        <f aca="true" t="shared" si="58" ref="Q296:Q359">G296*I296*1000</f>
        <v>43200000000</v>
      </c>
      <c r="R296" s="24">
        <f t="shared" si="50"/>
        <v>0</v>
      </c>
      <c r="S296" s="25">
        <f t="shared" si="51"/>
        <v>43200000000</v>
      </c>
      <c r="T296" s="24">
        <f t="shared" si="52"/>
        <v>43200000</v>
      </c>
      <c r="U296" s="26"/>
      <c r="V296" s="1" t="str">
        <f aca="true" t="shared" si="59" ref="V296:V359">+VLOOKUP(C296,$AA$230:$AB$983,2,0)</f>
        <v>Ng©n hµng Ph¸t triÓn ViÖt Nam</v>
      </c>
      <c r="W296" s="1">
        <v>1</v>
      </c>
    </row>
    <row r="297" spans="1:23" ht="18.75" customHeight="1">
      <c r="A297" s="1">
        <v>1</v>
      </c>
      <c r="B297" s="16">
        <f t="shared" si="55"/>
        <v>283</v>
      </c>
      <c r="C297" s="89" t="s">
        <v>330</v>
      </c>
      <c r="D297" s="89" t="str">
        <f t="shared" si="53"/>
        <v>VN0QH0717228</v>
      </c>
      <c r="E297" s="16"/>
      <c r="F297" s="90" t="s">
        <v>53</v>
      </c>
      <c r="G297" s="95">
        <v>1750000</v>
      </c>
      <c r="H297" s="22">
        <f t="shared" si="56"/>
        <v>175000000000</v>
      </c>
      <c r="I297" s="96">
        <v>7.95</v>
      </c>
      <c r="J297" s="97">
        <v>39300</v>
      </c>
      <c r="K297" s="97">
        <f t="shared" si="57"/>
        <v>39268</v>
      </c>
      <c r="L297" s="98">
        <v>42921</v>
      </c>
      <c r="M297" s="23">
        <f aca="true" t="shared" si="60" ref="M297:M359">+DATE(2010,MONTH(L297),DAY(L297))</f>
        <v>40364</v>
      </c>
      <c r="N297" s="23">
        <f t="shared" si="54"/>
        <v>40350</v>
      </c>
      <c r="O297" s="23"/>
      <c r="P297" s="23"/>
      <c r="Q297" s="22">
        <f t="shared" si="58"/>
        <v>13912500000</v>
      </c>
      <c r="R297" s="24">
        <f aca="true" t="shared" si="61" ref="R297:R359">+IF(L297=M297,H297,0)</f>
        <v>0</v>
      </c>
      <c r="S297" s="25">
        <f aca="true" t="shared" si="62" ref="S297:S360">+Q297+R297</f>
        <v>13912500000</v>
      </c>
      <c r="T297" s="24">
        <f aca="true" t="shared" si="63" ref="T297:T360">+S297*0.1%</f>
        <v>13912500</v>
      </c>
      <c r="U297" s="26"/>
      <c r="V297" s="1" t="str">
        <f t="shared" si="59"/>
        <v>Ng©n hµng Ph¸t triÓn ViÖt Nam</v>
      </c>
      <c r="W297" s="1">
        <v>1</v>
      </c>
    </row>
    <row r="298" spans="1:23" ht="18.75" customHeight="1">
      <c r="A298" s="1">
        <v>1</v>
      </c>
      <c r="B298" s="16">
        <f t="shared" si="55"/>
        <v>284</v>
      </c>
      <c r="C298" s="89" t="s">
        <v>331</v>
      </c>
      <c r="D298" s="89" t="str">
        <f aca="true" t="shared" si="64" ref="D298:D344">+VLOOKUP(C298,$X$539:$Y$1190,2,0)</f>
        <v>VN0QH0722053</v>
      </c>
      <c r="E298" s="16"/>
      <c r="F298" s="90" t="s">
        <v>174</v>
      </c>
      <c r="G298" s="95">
        <v>2000000</v>
      </c>
      <c r="H298" s="22">
        <f t="shared" si="56"/>
        <v>200000000000</v>
      </c>
      <c r="I298" s="96">
        <v>9</v>
      </c>
      <c r="J298" s="97">
        <v>39111</v>
      </c>
      <c r="K298" s="97">
        <f t="shared" si="57"/>
        <v>39099</v>
      </c>
      <c r="L298" s="98">
        <v>44578</v>
      </c>
      <c r="M298" s="23">
        <f t="shared" si="60"/>
        <v>40195</v>
      </c>
      <c r="N298" s="23">
        <f aca="true" t="shared" si="65" ref="N298:N360">+M298-14</f>
        <v>40181</v>
      </c>
      <c r="O298" s="23">
        <v>40543</v>
      </c>
      <c r="P298" s="23"/>
      <c r="Q298" s="22">
        <f t="shared" si="58"/>
        <v>18000000000</v>
      </c>
      <c r="R298" s="24">
        <f t="shared" si="61"/>
        <v>0</v>
      </c>
      <c r="S298" s="25">
        <f t="shared" si="62"/>
        <v>18000000000</v>
      </c>
      <c r="T298" s="24">
        <f t="shared" si="63"/>
        <v>18000000</v>
      </c>
      <c r="U298" s="26"/>
      <c r="V298" s="1" t="str">
        <f t="shared" si="59"/>
        <v>Ng©n hµng Ph¸t triÓn ViÖt Nam</v>
      </c>
      <c r="W298" s="1">
        <v>1</v>
      </c>
    </row>
    <row r="299" spans="1:23" ht="18.75" customHeight="1">
      <c r="A299" s="1">
        <v>1</v>
      </c>
      <c r="B299" s="16">
        <f aca="true" t="shared" si="66" ref="B299:B362">+B298+1</f>
        <v>285</v>
      </c>
      <c r="C299" s="89" t="s">
        <v>332</v>
      </c>
      <c r="D299" s="89" t="str">
        <f t="shared" si="64"/>
        <v>VN0QH0722095</v>
      </c>
      <c r="E299" s="16"/>
      <c r="F299" s="90" t="s">
        <v>174</v>
      </c>
      <c r="G299" s="95">
        <v>1000000</v>
      </c>
      <c r="H299" s="22">
        <f t="shared" si="56"/>
        <v>100000000000</v>
      </c>
      <c r="I299" s="96">
        <v>9</v>
      </c>
      <c r="J299" s="97">
        <v>39118</v>
      </c>
      <c r="K299" s="97">
        <f t="shared" si="57"/>
        <v>39093</v>
      </c>
      <c r="L299" s="98">
        <v>44572</v>
      </c>
      <c r="M299" s="23">
        <f t="shared" si="60"/>
        <v>40189</v>
      </c>
      <c r="N299" s="23">
        <f t="shared" si="65"/>
        <v>40175</v>
      </c>
      <c r="O299" s="23">
        <v>40539</v>
      </c>
      <c r="P299" s="23"/>
      <c r="Q299" s="22">
        <f t="shared" si="58"/>
        <v>9000000000</v>
      </c>
      <c r="R299" s="24">
        <f t="shared" si="61"/>
        <v>0</v>
      </c>
      <c r="S299" s="25">
        <f t="shared" si="62"/>
        <v>9000000000</v>
      </c>
      <c r="T299" s="24">
        <f t="shared" si="63"/>
        <v>9000000</v>
      </c>
      <c r="U299" s="26"/>
      <c r="V299" s="1" t="str">
        <f t="shared" si="59"/>
        <v>Ng©n hµng Ph¸t triÓn ViÖt Nam</v>
      </c>
      <c r="W299" s="1">
        <v>1</v>
      </c>
    </row>
    <row r="300" spans="1:23" ht="18.75" customHeight="1">
      <c r="A300" s="1">
        <v>1</v>
      </c>
      <c r="B300" s="16">
        <f t="shared" si="66"/>
        <v>286</v>
      </c>
      <c r="C300" s="89" t="s">
        <v>333</v>
      </c>
      <c r="D300" s="89" t="str">
        <f t="shared" si="64"/>
        <v>VN0QH0722137</v>
      </c>
      <c r="E300" s="16"/>
      <c r="F300" s="90" t="s">
        <v>174</v>
      </c>
      <c r="G300" s="95">
        <v>1500000</v>
      </c>
      <c r="H300" s="22">
        <f t="shared" si="56"/>
        <v>150000000000</v>
      </c>
      <c r="I300" s="96">
        <v>9</v>
      </c>
      <c r="J300" s="97">
        <v>39120</v>
      </c>
      <c r="K300" s="97">
        <f t="shared" si="57"/>
        <v>39105</v>
      </c>
      <c r="L300" s="98">
        <v>44584</v>
      </c>
      <c r="M300" s="23">
        <f t="shared" si="60"/>
        <v>40201</v>
      </c>
      <c r="N300" s="23">
        <f t="shared" si="65"/>
        <v>40187</v>
      </c>
      <c r="O300" s="23">
        <v>40553</v>
      </c>
      <c r="P300" s="23"/>
      <c r="Q300" s="22">
        <f t="shared" si="58"/>
        <v>13500000000</v>
      </c>
      <c r="R300" s="24">
        <f t="shared" si="61"/>
        <v>0</v>
      </c>
      <c r="S300" s="25">
        <f t="shared" si="62"/>
        <v>13500000000</v>
      </c>
      <c r="T300" s="24">
        <f t="shared" si="63"/>
        <v>13500000</v>
      </c>
      <c r="U300" s="26"/>
      <c r="V300" s="1" t="str">
        <f t="shared" si="59"/>
        <v>Ng©n hµng Ph¸t triÓn ViÖt Nam</v>
      </c>
      <c r="W300" s="1">
        <v>1</v>
      </c>
    </row>
    <row r="301" spans="1:23" ht="18.75" customHeight="1">
      <c r="A301" s="1">
        <v>1</v>
      </c>
      <c r="B301" s="16">
        <f t="shared" si="66"/>
        <v>287</v>
      </c>
      <c r="C301" s="89" t="s">
        <v>334</v>
      </c>
      <c r="D301" s="89" t="str">
        <f t="shared" si="64"/>
        <v>VN0QH0722160</v>
      </c>
      <c r="E301" s="16"/>
      <c r="F301" s="90" t="s">
        <v>174</v>
      </c>
      <c r="G301" s="95">
        <v>10000000</v>
      </c>
      <c r="H301" s="22">
        <f t="shared" si="56"/>
        <v>1000000000000</v>
      </c>
      <c r="I301" s="96">
        <v>8.8</v>
      </c>
      <c r="J301" s="97">
        <v>39153</v>
      </c>
      <c r="K301" s="97">
        <f t="shared" si="57"/>
        <v>39125</v>
      </c>
      <c r="L301" s="98">
        <v>44604</v>
      </c>
      <c r="M301" s="23">
        <f t="shared" si="60"/>
        <v>40221</v>
      </c>
      <c r="N301" s="23">
        <f t="shared" si="65"/>
        <v>40207</v>
      </c>
      <c r="O301" s="23"/>
      <c r="P301" s="23"/>
      <c r="Q301" s="22">
        <f t="shared" si="58"/>
        <v>88000000000</v>
      </c>
      <c r="R301" s="24">
        <f t="shared" si="61"/>
        <v>0</v>
      </c>
      <c r="S301" s="25">
        <f t="shared" si="62"/>
        <v>88000000000</v>
      </c>
      <c r="T301" s="24">
        <f t="shared" si="63"/>
        <v>88000000</v>
      </c>
      <c r="U301" s="26"/>
      <c r="V301" s="1" t="str">
        <f t="shared" si="59"/>
        <v>Ng©n hµng Ph¸t triÓn ViÖt Nam</v>
      </c>
      <c r="W301" s="1">
        <v>1</v>
      </c>
    </row>
    <row r="302" spans="1:23" ht="18.75" customHeight="1">
      <c r="A302" s="1">
        <v>1</v>
      </c>
      <c r="B302" s="16">
        <f t="shared" si="66"/>
        <v>288</v>
      </c>
      <c r="C302" s="89" t="s">
        <v>335</v>
      </c>
      <c r="D302" s="89" t="str">
        <f t="shared" si="64"/>
        <v>VN0QH0722194</v>
      </c>
      <c r="E302" s="16"/>
      <c r="F302" s="90" t="s">
        <v>174</v>
      </c>
      <c r="G302" s="95">
        <v>10000000</v>
      </c>
      <c r="H302" s="22">
        <f t="shared" si="56"/>
        <v>1000000000000</v>
      </c>
      <c r="I302" s="96">
        <v>7.6</v>
      </c>
      <c r="J302" s="97">
        <v>39205</v>
      </c>
      <c r="K302" s="97">
        <f t="shared" si="57"/>
        <v>39191</v>
      </c>
      <c r="L302" s="98">
        <v>44670</v>
      </c>
      <c r="M302" s="23">
        <f t="shared" si="60"/>
        <v>40287</v>
      </c>
      <c r="N302" s="23">
        <f t="shared" si="65"/>
        <v>40273</v>
      </c>
      <c r="O302" s="23"/>
      <c r="P302" s="23"/>
      <c r="Q302" s="22">
        <f t="shared" si="58"/>
        <v>76000000000</v>
      </c>
      <c r="R302" s="24">
        <f t="shared" si="61"/>
        <v>0</v>
      </c>
      <c r="S302" s="25">
        <f t="shared" si="62"/>
        <v>76000000000</v>
      </c>
      <c r="T302" s="24">
        <f t="shared" si="63"/>
        <v>76000000</v>
      </c>
      <c r="U302" s="26"/>
      <c r="V302" s="1" t="str">
        <f t="shared" si="59"/>
        <v>Ng©n hµng Ph¸t triÓn ViÖt Nam</v>
      </c>
      <c r="W302" s="1">
        <v>1</v>
      </c>
    </row>
    <row r="303" spans="1:23" ht="18.75" customHeight="1">
      <c r="A303" s="1">
        <v>1</v>
      </c>
      <c r="B303" s="16">
        <f t="shared" si="66"/>
        <v>289</v>
      </c>
      <c r="C303" s="89" t="s">
        <v>336</v>
      </c>
      <c r="D303" s="89" t="str">
        <f t="shared" si="64"/>
        <v>VN0QH0722210</v>
      </c>
      <c r="E303" s="16"/>
      <c r="F303" s="90" t="s">
        <v>174</v>
      </c>
      <c r="G303" s="95">
        <v>5000000</v>
      </c>
      <c r="H303" s="22">
        <f t="shared" si="56"/>
        <v>500000000000</v>
      </c>
      <c r="I303" s="96">
        <v>8</v>
      </c>
      <c r="J303" s="97">
        <v>39262</v>
      </c>
      <c r="K303" s="97">
        <f t="shared" si="57"/>
        <v>39253</v>
      </c>
      <c r="L303" s="98">
        <v>44732</v>
      </c>
      <c r="M303" s="23">
        <f t="shared" si="60"/>
        <v>40349</v>
      </c>
      <c r="N303" s="23">
        <f t="shared" si="65"/>
        <v>40335</v>
      </c>
      <c r="O303" s="23"/>
      <c r="P303" s="23"/>
      <c r="Q303" s="22">
        <f t="shared" si="58"/>
        <v>40000000000</v>
      </c>
      <c r="R303" s="24">
        <f t="shared" si="61"/>
        <v>0</v>
      </c>
      <c r="S303" s="25">
        <f t="shared" si="62"/>
        <v>40000000000</v>
      </c>
      <c r="T303" s="24">
        <f t="shared" si="63"/>
        <v>40000000</v>
      </c>
      <c r="U303" s="26"/>
      <c r="V303" s="1" t="str">
        <f t="shared" si="59"/>
        <v>Ng©n hµng Ph¸t triÓn ViÖt Nam</v>
      </c>
      <c r="W303" s="1">
        <v>1</v>
      </c>
    </row>
    <row r="304" spans="1:23" ht="18.75" customHeight="1">
      <c r="A304" s="1">
        <v>1</v>
      </c>
      <c r="B304" s="16">
        <f t="shared" si="66"/>
        <v>290</v>
      </c>
      <c r="C304" s="89" t="s">
        <v>337</v>
      </c>
      <c r="D304" s="89" t="str">
        <f t="shared" si="64"/>
        <v>VN0QH0722236</v>
      </c>
      <c r="E304" s="16"/>
      <c r="F304" s="90" t="s">
        <v>174</v>
      </c>
      <c r="G304" s="95">
        <v>4000000</v>
      </c>
      <c r="H304" s="22">
        <f t="shared" si="56"/>
        <v>400000000000</v>
      </c>
      <c r="I304" s="96">
        <v>8.4</v>
      </c>
      <c r="J304" s="97">
        <v>39318</v>
      </c>
      <c r="K304" s="97">
        <f t="shared" si="57"/>
        <v>39289</v>
      </c>
      <c r="L304" s="98">
        <v>44768</v>
      </c>
      <c r="M304" s="23">
        <f t="shared" si="60"/>
        <v>40385</v>
      </c>
      <c r="N304" s="23">
        <f t="shared" si="65"/>
        <v>40371</v>
      </c>
      <c r="O304" s="23"/>
      <c r="P304" s="23"/>
      <c r="Q304" s="22">
        <f t="shared" si="58"/>
        <v>33600000000</v>
      </c>
      <c r="R304" s="24">
        <f t="shared" si="61"/>
        <v>0</v>
      </c>
      <c r="S304" s="25">
        <f t="shared" si="62"/>
        <v>33600000000</v>
      </c>
      <c r="T304" s="24">
        <f t="shared" si="63"/>
        <v>33600000</v>
      </c>
      <c r="U304" s="26"/>
      <c r="V304" s="1" t="str">
        <f t="shared" si="59"/>
        <v>Ng©n hµng Ph¸t triÓn ViÖt Nam</v>
      </c>
      <c r="W304" s="1">
        <v>1</v>
      </c>
    </row>
    <row r="305" spans="1:23" ht="18.75" customHeight="1">
      <c r="A305" s="1">
        <v>1</v>
      </c>
      <c r="B305" s="16">
        <f t="shared" si="66"/>
        <v>291</v>
      </c>
      <c r="C305" s="89" t="s">
        <v>338</v>
      </c>
      <c r="D305" s="89" t="str">
        <f t="shared" si="64"/>
        <v>VN0QH0722244</v>
      </c>
      <c r="E305" s="16"/>
      <c r="F305" s="90" t="s">
        <v>174</v>
      </c>
      <c r="G305" s="95">
        <v>1000000</v>
      </c>
      <c r="H305" s="22">
        <f t="shared" si="56"/>
        <v>100000000000</v>
      </c>
      <c r="I305" s="96">
        <v>8.4</v>
      </c>
      <c r="J305" s="97">
        <v>39290</v>
      </c>
      <c r="K305" s="97">
        <f t="shared" si="57"/>
        <v>39280</v>
      </c>
      <c r="L305" s="98">
        <v>44759</v>
      </c>
      <c r="M305" s="23">
        <f t="shared" si="60"/>
        <v>40376</v>
      </c>
      <c r="N305" s="23">
        <f t="shared" si="65"/>
        <v>40362</v>
      </c>
      <c r="O305" s="23"/>
      <c r="P305" s="23"/>
      <c r="Q305" s="22">
        <f t="shared" si="58"/>
        <v>8400000000</v>
      </c>
      <c r="R305" s="24">
        <f t="shared" si="61"/>
        <v>0</v>
      </c>
      <c r="S305" s="25">
        <f t="shared" si="62"/>
        <v>8400000000</v>
      </c>
      <c r="T305" s="24">
        <f t="shared" si="63"/>
        <v>8400000</v>
      </c>
      <c r="U305" s="26"/>
      <c r="V305" s="1" t="str">
        <f t="shared" si="59"/>
        <v>Ng©n hµng Ph¸t triÓn ViÖt Nam</v>
      </c>
      <c r="W305" s="1">
        <v>1</v>
      </c>
    </row>
    <row r="306" spans="1:24" ht="18.75" customHeight="1">
      <c r="A306" s="1">
        <v>1</v>
      </c>
      <c r="B306" s="16">
        <f t="shared" si="66"/>
        <v>292</v>
      </c>
      <c r="C306" s="89" t="s">
        <v>339</v>
      </c>
      <c r="D306" s="89" t="str">
        <f t="shared" si="64"/>
        <v>VNQHB0712250</v>
      </c>
      <c r="E306" s="16"/>
      <c r="F306" s="90" t="s">
        <v>25</v>
      </c>
      <c r="G306" s="95">
        <v>2000000</v>
      </c>
      <c r="H306" s="22">
        <f t="shared" si="56"/>
        <v>200000000000</v>
      </c>
      <c r="I306" s="96">
        <v>8</v>
      </c>
      <c r="J306" s="97">
        <v>39380</v>
      </c>
      <c r="K306" s="97">
        <f t="shared" si="57"/>
        <v>39372</v>
      </c>
      <c r="L306" s="98">
        <v>41199</v>
      </c>
      <c r="M306" s="23">
        <f t="shared" si="60"/>
        <v>40468</v>
      </c>
      <c r="N306" s="23">
        <f t="shared" si="65"/>
        <v>40454</v>
      </c>
      <c r="O306" s="23"/>
      <c r="P306" s="23"/>
      <c r="Q306" s="22">
        <f t="shared" si="58"/>
        <v>16000000000</v>
      </c>
      <c r="R306" s="24">
        <f t="shared" si="61"/>
        <v>0</v>
      </c>
      <c r="S306" s="25">
        <f t="shared" si="62"/>
        <v>16000000000</v>
      </c>
      <c r="T306" s="24">
        <f t="shared" si="63"/>
        <v>16000000</v>
      </c>
      <c r="U306" s="26"/>
      <c r="V306" s="1" t="str">
        <f t="shared" si="59"/>
        <v>Ng©n hµng Ph¸t triÓn ViÖt Nam</v>
      </c>
      <c r="W306" s="1">
        <v>1</v>
      </c>
      <c r="X306" s="26"/>
    </row>
    <row r="307" spans="1:23" ht="18.75" customHeight="1">
      <c r="A307" s="1">
        <v>1</v>
      </c>
      <c r="B307" s="16">
        <f t="shared" si="66"/>
        <v>293</v>
      </c>
      <c r="C307" s="89" t="s">
        <v>340</v>
      </c>
      <c r="D307" s="89" t="str">
        <f t="shared" si="64"/>
        <v>VNBB08100034</v>
      </c>
      <c r="E307" s="16"/>
      <c r="F307" s="90" t="s">
        <v>89</v>
      </c>
      <c r="G307" s="95">
        <v>12600000</v>
      </c>
      <c r="H307" s="22">
        <f t="shared" si="56"/>
        <v>1260000000000</v>
      </c>
      <c r="I307" s="96">
        <v>7.7</v>
      </c>
      <c r="J307" s="97">
        <v>39471</v>
      </c>
      <c r="K307" s="97">
        <f t="shared" si="57"/>
        <v>39462</v>
      </c>
      <c r="L307" s="98">
        <v>40193</v>
      </c>
      <c r="M307" s="23">
        <f t="shared" si="60"/>
        <v>40193</v>
      </c>
      <c r="N307" s="23">
        <f t="shared" si="65"/>
        <v>40179</v>
      </c>
      <c r="O307" s="23"/>
      <c r="P307" s="23"/>
      <c r="Q307" s="22">
        <f t="shared" si="58"/>
        <v>97020000000</v>
      </c>
      <c r="R307" s="24">
        <f t="shared" si="61"/>
        <v>1260000000000</v>
      </c>
      <c r="S307" s="25">
        <f t="shared" si="62"/>
        <v>1357020000000</v>
      </c>
      <c r="T307" s="24">
        <f t="shared" si="63"/>
        <v>1357020000</v>
      </c>
      <c r="U307" s="26"/>
      <c r="V307" s="1" t="str">
        <f t="shared" si="59"/>
        <v>Ng©n hµng Ph¸t triÓn ViÖt Nam</v>
      </c>
      <c r="W307" s="1">
        <v>1</v>
      </c>
    </row>
    <row r="308" spans="1:23" ht="18.75" customHeight="1">
      <c r="A308" s="1">
        <v>1</v>
      </c>
      <c r="B308" s="16">
        <f t="shared" si="66"/>
        <v>294</v>
      </c>
      <c r="C308" s="89" t="s">
        <v>341</v>
      </c>
      <c r="D308" s="89" t="str">
        <f t="shared" si="64"/>
        <v>VNBB08100067</v>
      </c>
      <c r="E308" s="16"/>
      <c r="F308" s="90" t="s">
        <v>89</v>
      </c>
      <c r="G308" s="95">
        <v>13000000</v>
      </c>
      <c r="H308" s="22">
        <f t="shared" si="56"/>
        <v>1300000000000</v>
      </c>
      <c r="I308" s="96">
        <v>7.7</v>
      </c>
      <c r="J308" s="97">
        <v>39475</v>
      </c>
      <c r="K308" s="97">
        <f t="shared" si="57"/>
        <v>39458</v>
      </c>
      <c r="L308" s="98">
        <v>40189</v>
      </c>
      <c r="M308" s="23">
        <f t="shared" si="60"/>
        <v>40189</v>
      </c>
      <c r="N308" s="23">
        <f t="shared" si="65"/>
        <v>40175</v>
      </c>
      <c r="O308" s="23"/>
      <c r="P308" s="23"/>
      <c r="Q308" s="22">
        <f t="shared" si="58"/>
        <v>100100000000</v>
      </c>
      <c r="R308" s="24">
        <f t="shared" si="61"/>
        <v>1300000000000</v>
      </c>
      <c r="S308" s="25">
        <f t="shared" si="62"/>
        <v>1400100000000</v>
      </c>
      <c r="T308" s="24">
        <f t="shared" si="63"/>
        <v>1400100000</v>
      </c>
      <c r="U308" s="26"/>
      <c r="V308" s="1" t="str">
        <f t="shared" si="59"/>
        <v>Ng©n hµng Ph¸t triÓn ViÖt Nam</v>
      </c>
      <c r="W308" s="1">
        <v>1</v>
      </c>
    </row>
    <row r="309" spans="1:23" ht="18.75" customHeight="1">
      <c r="A309" s="1">
        <v>1</v>
      </c>
      <c r="B309" s="16">
        <f t="shared" si="66"/>
        <v>295</v>
      </c>
      <c r="C309" s="89" t="s">
        <v>342</v>
      </c>
      <c r="D309" s="89" t="str">
        <f t="shared" si="64"/>
        <v>VNBB08100075</v>
      </c>
      <c r="E309" s="16"/>
      <c r="F309" s="90" t="s">
        <v>89</v>
      </c>
      <c r="G309" s="95">
        <v>19000000</v>
      </c>
      <c r="H309" s="22">
        <f t="shared" si="56"/>
        <v>1900000000000</v>
      </c>
      <c r="I309" s="96">
        <v>7.7</v>
      </c>
      <c r="J309" s="97">
        <v>39477</v>
      </c>
      <c r="K309" s="97">
        <f t="shared" si="57"/>
        <v>39468</v>
      </c>
      <c r="L309" s="98">
        <v>40199</v>
      </c>
      <c r="M309" s="23">
        <f t="shared" si="60"/>
        <v>40199</v>
      </c>
      <c r="N309" s="23">
        <f t="shared" si="65"/>
        <v>40185</v>
      </c>
      <c r="O309" s="23"/>
      <c r="P309" s="23"/>
      <c r="Q309" s="22">
        <f t="shared" si="58"/>
        <v>146300000000</v>
      </c>
      <c r="R309" s="24">
        <f t="shared" si="61"/>
        <v>1900000000000</v>
      </c>
      <c r="S309" s="25">
        <f t="shared" si="62"/>
        <v>2046300000000</v>
      </c>
      <c r="T309" s="24">
        <f t="shared" si="63"/>
        <v>2046300000</v>
      </c>
      <c r="U309" s="26"/>
      <c r="V309" s="1" t="str">
        <f t="shared" si="59"/>
        <v>Ng©n hµng Ph¸t triÓn ViÖt Nam</v>
      </c>
      <c r="W309" s="1">
        <v>1</v>
      </c>
    </row>
    <row r="310" spans="1:23" ht="18.75" customHeight="1">
      <c r="A310" s="1">
        <v>1</v>
      </c>
      <c r="B310" s="16">
        <f t="shared" si="66"/>
        <v>296</v>
      </c>
      <c r="C310" s="89" t="s">
        <v>343</v>
      </c>
      <c r="D310" s="89" t="str">
        <f t="shared" si="64"/>
        <v>VNBB08100141</v>
      </c>
      <c r="E310" s="16"/>
      <c r="F310" s="90" t="s">
        <v>89</v>
      </c>
      <c r="G310" s="95">
        <v>10000000</v>
      </c>
      <c r="H310" s="22">
        <f t="shared" si="56"/>
        <v>1000000000000</v>
      </c>
      <c r="I310" s="96">
        <v>7.7</v>
      </c>
      <c r="J310" s="97">
        <v>39510</v>
      </c>
      <c r="K310" s="97">
        <f t="shared" si="57"/>
        <v>39503</v>
      </c>
      <c r="L310" s="98">
        <v>40234</v>
      </c>
      <c r="M310" s="23">
        <f t="shared" si="60"/>
        <v>40234</v>
      </c>
      <c r="N310" s="23">
        <f t="shared" si="65"/>
        <v>40220</v>
      </c>
      <c r="O310" s="23"/>
      <c r="P310" s="23"/>
      <c r="Q310" s="22">
        <f t="shared" si="58"/>
        <v>77000000000</v>
      </c>
      <c r="R310" s="24">
        <f t="shared" si="61"/>
        <v>1000000000000</v>
      </c>
      <c r="S310" s="25">
        <f t="shared" si="62"/>
        <v>1077000000000</v>
      </c>
      <c r="T310" s="24">
        <f t="shared" si="63"/>
        <v>1077000000</v>
      </c>
      <c r="U310" s="26"/>
      <c r="V310" s="1" t="str">
        <f t="shared" si="59"/>
        <v>Ng©n hµng Ph¸t triÓn ViÖt Nam</v>
      </c>
      <c r="W310" s="1">
        <v>1</v>
      </c>
    </row>
    <row r="311" spans="1:23" ht="18.75" customHeight="1">
      <c r="A311" s="1">
        <v>1</v>
      </c>
      <c r="B311" s="16">
        <f t="shared" si="66"/>
        <v>297</v>
      </c>
      <c r="C311" s="89" t="s">
        <v>344</v>
      </c>
      <c r="D311" s="89" t="str">
        <f t="shared" si="64"/>
        <v>VNBB08100158</v>
      </c>
      <c r="E311" s="16"/>
      <c r="F311" s="90" t="s">
        <v>89</v>
      </c>
      <c r="G311" s="95">
        <v>20000000</v>
      </c>
      <c r="H311" s="22">
        <f t="shared" si="56"/>
        <v>2000000000000</v>
      </c>
      <c r="I311" s="96">
        <v>7.7</v>
      </c>
      <c r="J311" s="97">
        <v>39518</v>
      </c>
      <c r="K311" s="97">
        <f t="shared" si="57"/>
        <v>39506</v>
      </c>
      <c r="L311" s="98">
        <v>40237</v>
      </c>
      <c r="M311" s="23">
        <f t="shared" si="60"/>
        <v>40237</v>
      </c>
      <c r="N311" s="23">
        <f t="shared" si="65"/>
        <v>40223</v>
      </c>
      <c r="O311" s="23"/>
      <c r="P311" s="23"/>
      <c r="Q311" s="22">
        <f t="shared" si="58"/>
        <v>154000000000</v>
      </c>
      <c r="R311" s="24">
        <f t="shared" si="61"/>
        <v>2000000000000</v>
      </c>
      <c r="S311" s="25">
        <f t="shared" si="62"/>
        <v>2154000000000</v>
      </c>
      <c r="T311" s="24">
        <f t="shared" si="63"/>
        <v>2154000000</v>
      </c>
      <c r="U311" s="26"/>
      <c r="V311" s="1" t="str">
        <f t="shared" si="59"/>
        <v>Ng©n hµng Ph¸t triÓn ViÖt Nam</v>
      </c>
      <c r="W311" s="1">
        <v>1</v>
      </c>
    </row>
    <row r="312" spans="1:23" ht="18.75" customHeight="1">
      <c r="A312" s="1">
        <v>1</v>
      </c>
      <c r="B312" s="16">
        <f t="shared" si="66"/>
        <v>298</v>
      </c>
      <c r="C312" s="89" t="s">
        <v>345</v>
      </c>
      <c r="D312" s="89" t="str">
        <f t="shared" si="64"/>
        <v>VNBB08100208</v>
      </c>
      <c r="E312" s="16" t="s">
        <v>24</v>
      </c>
      <c r="F312" s="90" t="s">
        <v>89</v>
      </c>
      <c r="G312" s="95">
        <v>32000000</v>
      </c>
      <c r="H312" s="22">
        <f t="shared" si="56"/>
        <v>3200000000000</v>
      </c>
      <c r="I312" s="96">
        <v>7.5</v>
      </c>
      <c r="J312" s="97">
        <v>39532</v>
      </c>
      <c r="K312" s="97">
        <f t="shared" si="57"/>
        <v>39521</v>
      </c>
      <c r="L312" s="98">
        <v>40251</v>
      </c>
      <c r="M312" s="23">
        <f t="shared" si="60"/>
        <v>40251</v>
      </c>
      <c r="N312" s="23">
        <f t="shared" si="65"/>
        <v>40237</v>
      </c>
      <c r="O312" s="23"/>
      <c r="P312" s="23"/>
      <c r="Q312" s="22">
        <f t="shared" si="58"/>
        <v>240000000000</v>
      </c>
      <c r="R312" s="24">
        <f t="shared" si="61"/>
        <v>3200000000000</v>
      </c>
      <c r="S312" s="25">
        <f t="shared" si="62"/>
        <v>3440000000000</v>
      </c>
      <c r="T312" s="24">
        <f t="shared" si="63"/>
        <v>3440000000</v>
      </c>
      <c r="U312" s="26"/>
      <c r="V312" s="1" t="str">
        <f t="shared" si="59"/>
        <v>Ng©n hµng Ph¸t triÓn ViÖt Nam</v>
      </c>
      <c r="W312" s="1">
        <v>1</v>
      </c>
    </row>
    <row r="313" spans="1:23" ht="18.75" customHeight="1">
      <c r="A313" s="1">
        <v>1</v>
      </c>
      <c r="B313" s="16">
        <f t="shared" si="66"/>
        <v>299</v>
      </c>
      <c r="C313" s="89" t="s">
        <v>346</v>
      </c>
      <c r="D313" s="89" t="str">
        <f t="shared" si="64"/>
        <v>VNBB08110181</v>
      </c>
      <c r="E313" s="16"/>
      <c r="F313" s="90" t="s">
        <v>80</v>
      </c>
      <c r="G313" s="95">
        <v>5000000</v>
      </c>
      <c r="H313" s="22">
        <f t="shared" si="56"/>
        <v>500000000000</v>
      </c>
      <c r="I313" s="96">
        <v>8</v>
      </c>
      <c r="J313" s="97">
        <v>39528</v>
      </c>
      <c r="K313" s="97">
        <f t="shared" si="57"/>
        <v>39519</v>
      </c>
      <c r="L313" s="98">
        <v>40614</v>
      </c>
      <c r="M313" s="23">
        <f t="shared" si="60"/>
        <v>40249</v>
      </c>
      <c r="N313" s="23">
        <f t="shared" si="65"/>
        <v>40235</v>
      </c>
      <c r="O313" s="23"/>
      <c r="P313" s="23"/>
      <c r="Q313" s="22">
        <f t="shared" si="58"/>
        <v>40000000000</v>
      </c>
      <c r="R313" s="24">
        <f t="shared" si="61"/>
        <v>0</v>
      </c>
      <c r="S313" s="25">
        <f t="shared" si="62"/>
        <v>40000000000</v>
      </c>
      <c r="T313" s="24">
        <f t="shared" si="63"/>
        <v>40000000</v>
      </c>
      <c r="U313" s="26"/>
      <c r="V313" s="1" t="str">
        <f t="shared" si="59"/>
        <v>Ng©n hµng Ph¸t triÓn ViÖt Nam</v>
      </c>
      <c r="W313" s="1">
        <v>1</v>
      </c>
    </row>
    <row r="314" spans="1:24" ht="18.75" customHeight="1">
      <c r="A314" s="1">
        <v>1</v>
      </c>
      <c r="B314" s="16">
        <f t="shared" si="66"/>
        <v>300</v>
      </c>
      <c r="C314" s="89" t="s">
        <v>347</v>
      </c>
      <c r="D314" s="89" t="str">
        <f t="shared" si="64"/>
        <v>VNBB08110652</v>
      </c>
      <c r="E314" s="16"/>
      <c r="F314" s="90" t="s">
        <v>80</v>
      </c>
      <c r="G314" s="95">
        <v>5000000</v>
      </c>
      <c r="H314" s="22">
        <f t="shared" si="56"/>
        <v>500000000000</v>
      </c>
      <c r="I314" s="96">
        <v>15</v>
      </c>
      <c r="J314" s="97">
        <v>39771</v>
      </c>
      <c r="K314" s="97">
        <f t="shared" si="57"/>
        <v>39752</v>
      </c>
      <c r="L314" s="98">
        <v>40847</v>
      </c>
      <c r="M314" s="23">
        <f t="shared" si="60"/>
        <v>40482</v>
      </c>
      <c r="N314" s="23">
        <f t="shared" si="65"/>
        <v>40468</v>
      </c>
      <c r="O314" s="23"/>
      <c r="P314" s="23"/>
      <c r="Q314" s="22">
        <f t="shared" si="58"/>
        <v>75000000000</v>
      </c>
      <c r="R314" s="24">
        <f t="shared" si="61"/>
        <v>0</v>
      </c>
      <c r="S314" s="25">
        <f t="shared" si="62"/>
        <v>75000000000</v>
      </c>
      <c r="T314" s="24">
        <f t="shared" si="63"/>
        <v>75000000</v>
      </c>
      <c r="U314" s="26"/>
      <c r="V314" s="1" t="str">
        <f t="shared" si="59"/>
        <v>Ng©n hµng Ph¸t triÓn ViÖt Nam</v>
      </c>
      <c r="W314" s="1">
        <v>1</v>
      </c>
      <c r="X314" s="26"/>
    </row>
    <row r="315" spans="2:23" ht="18.75" customHeight="1">
      <c r="B315" s="16">
        <f t="shared" si="66"/>
        <v>301</v>
      </c>
      <c r="C315" s="89" t="s">
        <v>348</v>
      </c>
      <c r="D315" s="89" t="str">
        <f t="shared" si="64"/>
        <v>VNBB08110686</v>
      </c>
      <c r="E315" s="16"/>
      <c r="F315" s="90" t="s">
        <v>80</v>
      </c>
      <c r="G315" s="95">
        <v>3000000</v>
      </c>
      <c r="H315" s="22">
        <f t="shared" si="56"/>
        <v>300000000000</v>
      </c>
      <c r="I315" s="96">
        <v>11</v>
      </c>
      <c r="J315" s="97">
        <v>39784</v>
      </c>
      <c r="K315" s="97">
        <f t="shared" si="57"/>
        <v>39770</v>
      </c>
      <c r="L315" s="98">
        <v>40865</v>
      </c>
      <c r="M315" s="23">
        <f t="shared" si="60"/>
        <v>40500</v>
      </c>
      <c r="N315" s="23">
        <f t="shared" si="65"/>
        <v>40486</v>
      </c>
      <c r="O315" s="23"/>
      <c r="P315" s="23"/>
      <c r="Q315" s="22">
        <f t="shared" si="58"/>
        <v>33000000000</v>
      </c>
      <c r="R315" s="24">
        <f t="shared" si="61"/>
        <v>0</v>
      </c>
      <c r="S315" s="25">
        <f t="shared" si="62"/>
        <v>33000000000</v>
      </c>
      <c r="T315" s="24">
        <f t="shared" si="63"/>
        <v>33000000</v>
      </c>
      <c r="U315" s="26"/>
      <c r="V315" s="1" t="str">
        <f t="shared" si="59"/>
        <v>Ng©n hµng Ph¸t triÓn ViÖt Nam</v>
      </c>
      <c r="W315" s="1">
        <v>1</v>
      </c>
    </row>
    <row r="316" spans="2:23" ht="18.75" customHeight="1">
      <c r="B316" s="16">
        <f t="shared" si="66"/>
        <v>302</v>
      </c>
      <c r="C316" s="89" t="s">
        <v>349</v>
      </c>
      <c r="D316" s="89" t="str">
        <f t="shared" si="64"/>
        <v>VNBB08110785</v>
      </c>
      <c r="E316" s="16"/>
      <c r="F316" s="90" t="s">
        <v>80</v>
      </c>
      <c r="G316" s="95">
        <v>5000000</v>
      </c>
      <c r="H316" s="22">
        <f t="shared" si="56"/>
        <v>500000000000</v>
      </c>
      <c r="I316" s="96">
        <v>11</v>
      </c>
      <c r="J316" s="97">
        <v>39792</v>
      </c>
      <c r="K316" s="97">
        <f t="shared" si="57"/>
        <v>39773</v>
      </c>
      <c r="L316" s="98">
        <v>40868</v>
      </c>
      <c r="M316" s="23">
        <f t="shared" si="60"/>
        <v>40503</v>
      </c>
      <c r="N316" s="23">
        <f t="shared" si="65"/>
        <v>40489</v>
      </c>
      <c r="O316" s="23"/>
      <c r="P316" s="23"/>
      <c r="Q316" s="22">
        <f t="shared" si="58"/>
        <v>55000000000</v>
      </c>
      <c r="R316" s="24">
        <f t="shared" si="61"/>
        <v>0</v>
      </c>
      <c r="S316" s="25">
        <f t="shared" si="62"/>
        <v>55000000000</v>
      </c>
      <c r="T316" s="24">
        <f t="shared" si="63"/>
        <v>55000000</v>
      </c>
      <c r="U316" s="26"/>
      <c r="V316" s="1" t="str">
        <f t="shared" si="59"/>
        <v>Ng©n hµng Ph¸t triÓn ViÖt Nam</v>
      </c>
      <c r="W316" s="1">
        <v>1</v>
      </c>
    </row>
    <row r="317" spans="1:23" ht="18.75" customHeight="1">
      <c r="A317" s="1">
        <v>1</v>
      </c>
      <c r="B317" s="16">
        <f t="shared" si="66"/>
        <v>303</v>
      </c>
      <c r="C317" s="89" t="s">
        <v>350</v>
      </c>
      <c r="D317" s="89" t="str">
        <f t="shared" si="64"/>
        <v>VNBB08110843</v>
      </c>
      <c r="E317" s="16"/>
      <c r="F317" s="90" t="s">
        <v>80</v>
      </c>
      <c r="G317" s="95">
        <v>500000</v>
      </c>
      <c r="H317" s="22">
        <f t="shared" si="56"/>
        <v>50000000000</v>
      </c>
      <c r="I317" s="96">
        <v>9</v>
      </c>
      <c r="J317" s="97">
        <v>39813</v>
      </c>
      <c r="K317" s="97">
        <f t="shared" si="57"/>
        <v>39804</v>
      </c>
      <c r="L317" s="98">
        <v>40899</v>
      </c>
      <c r="M317" s="23">
        <f t="shared" si="60"/>
        <v>40534</v>
      </c>
      <c r="N317" s="23">
        <f t="shared" si="65"/>
        <v>40520</v>
      </c>
      <c r="O317" s="23"/>
      <c r="P317" s="23"/>
      <c r="Q317" s="22">
        <f t="shared" si="58"/>
        <v>4500000000</v>
      </c>
      <c r="R317" s="24">
        <f t="shared" si="61"/>
        <v>0</v>
      </c>
      <c r="S317" s="25">
        <f t="shared" si="62"/>
        <v>4500000000</v>
      </c>
      <c r="T317" s="24">
        <f t="shared" si="63"/>
        <v>4500000</v>
      </c>
      <c r="U317" s="26"/>
      <c r="V317" s="1" t="str">
        <f t="shared" si="59"/>
        <v>Ng©n hµng Ph¸t triÓn ViÖt Nam</v>
      </c>
      <c r="W317" s="1">
        <v>1</v>
      </c>
    </row>
    <row r="318" spans="1:23" ht="18.75" customHeight="1">
      <c r="A318" s="1">
        <v>1</v>
      </c>
      <c r="B318" s="16">
        <f t="shared" si="66"/>
        <v>304</v>
      </c>
      <c r="C318" s="89" t="s">
        <v>351</v>
      </c>
      <c r="D318" s="89" t="str">
        <f t="shared" si="64"/>
        <v>VNBB08110868</v>
      </c>
      <c r="E318" s="16"/>
      <c r="F318" s="90" t="s">
        <v>80</v>
      </c>
      <c r="G318" s="95">
        <v>15000000</v>
      </c>
      <c r="H318" s="22">
        <f t="shared" si="56"/>
        <v>1500000000000</v>
      </c>
      <c r="I318" s="96">
        <v>9</v>
      </c>
      <c r="J318" s="97">
        <v>39820</v>
      </c>
      <c r="K318" s="97">
        <f t="shared" si="57"/>
        <v>39801</v>
      </c>
      <c r="L318" s="98">
        <v>40896</v>
      </c>
      <c r="M318" s="23">
        <f t="shared" si="60"/>
        <v>40531</v>
      </c>
      <c r="N318" s="23">
        <f t="shared" si="65"/>
        <v>40517</v>
      </c>
      <c r="O318" s="23"/>
      <c r="P318" s="23"/>
      <c r="Q318" s="22">
        <f t="shared" si="58"/>
        <v>135000000000</v>
      </c>
      <c r="R318" s="24">
        <f t="shared" si="61"/>
        <v>0</v>
      </c>
      <c r="S318" s="25">
        <f t="shared" si="62"/>
        <v>135000000000</v>
      </c>
      <c r="T318" s="24">
        <f t="shared" si="63"/>
        <v>135000000</v>
      </c>
      <c r="U318" s="26"/>
      <c r="V318" s="1" t="str">
        <f t="shared" si="59"/>
        <v>Ng©n hµng Ph¸t triÓn ViÖt Nam</v>
      </c>
      <c r="W318" s="1">
        <v>1</v>
      </c>
    </row>
    <row r="319" spans="1:23" ht="18.75" customHeight="1">
      <c r="A319" s="1">
        <v>1</v>
      </c>
      <c r="B319" s="16">
        <f t="shared" si="66"/>
        <v>305</v>
      </c>
      <c r="C319" s="89" t="s">
        <v>352</v>
      </c>
      <c r="D319" s="89" t="str">
        <f t="shared" si="64"/>
        <v>VNBB08110884</v>
      </c>
      <c r="E319" s="16"/>
      <c r="F319" s="90" t="s">
        <v>80</v>
      </c>
      <c r="G319" s="95">
        <v>6500000</v>
      </c>
      <c r="H319" s="22">
        <f t="shared" si="56"/>
        <v>650000000000</v>
      </c>
      <c r="I319" s="96">
        <v>8.75</v>
      </c>
      <c r="J319" s="97">
        <v>39825</v>
      </c>
      <c r="K319" s="97">
        <f t="shared" si="57"/>
        <v>39813</v>
      </c>
      <c r="L319" s="98">
        <v>40908</v>
      </c>
      <c r="M319" s="23">
        <f t="shared" si="60"/>
        <v>40543</v>
      </c>
      <c r="N319" s="23">
        <f t="shared" si="65"/>
        <v>40529</v>
      </c>
      <c r="O319" s="23"/>
      <c r="P319" s="23"/>
      <c r="Q319" s="22">
        <f t="shared" si="58"/>
        <v>56875000000</v>
      </c>
      <c r="R319" s="24">
        <f t="shared" si="61"/>
        <v>0</v>
      </c>
      <c r="S319" s="25">
        <f t="shared" si="62"/>
        <v>56875000000</v>
      </c>
      <c r="T319" s="24">
        <f t="shared" si="63"/>
        <v>56875000</v>
      </c>
      <c r="U319" s="26"/>
      <c r="V319" s="1" t="str">
        <f t="shared" si="59"/>
        <v>Ng©n hµng Ph¸t triÓn ViÖt Nam</v>
      </c>
      <c r="W319" s="1">
        <v>1</v>
      </c>
    </row>
    <row r="320" spans="1:23" ht="18.75" customHeight="1">
      <c r="A320" s="1">
        <v>1</v>
      </c>
      <c r="B320" s="16">
        <f t="shared" si="66"/>
        <v>306</v>
      </c>
      <c r="C320" s="89" t="s">
        <v>353</v>
      </c>
      <c r="D320" s="89" t="str">
        <f t="shared" si="64"/>
        <v>VNBB08110892</v>
      </c>
      <c r="E320" s="16"/>
      <c r="F320" s="90" t="s">
        <v>80</v>
      </c>
      <c r="G320" s="95">
        <v>10000000</v>
      </c>
      <c r="H320" s="22">
        <f t="shared" si="56"/>
        <v>1000000000000</v>
      </c>
      <c r="I320" s="96">
        <v>8.75</v>
      </c>
      <c r="J320" s="97">
        <v>39826</v>
      </c>
      <c r="K320" s="97">
        <f t="shared" si="57"/>
        <v>39811</v>
      </c>
      <c r="L320" s="98">
        <v>40906</v>
      </c>
      <c r="M320" s="23">
        <f t="shared" si="60"/>
        <v>40541</v>
      </c>
      <c r="N320" s="23">
        <f t="shared" si="65"/>
        <v>40527</v>
      </c>
      <c r="O320" s="23"/>
      <c r="P320" s="23"/>
      <c r="Q320" s="22">
        <f t="shared" si="58"/>
        <v>87500000000</v>
      </c>
      <c r="R320" s="24">
        <f t="shared" si="61"/>
        <v>0</v>
      </c>
      <c r="S320" s="25">
        <f t="shared" si="62"/>
        <v>87500000000</v>
      </c>
      <c r="T320" s="24">
        <f t="shared" si="63"/>
        <v>87500000</v>
      </c>
      <c r="U320" s="26"/>
      <c r="V320" s="1" t="str">
        <f t="shared" si="59"/>
        <v>Ng©n hµng Ph¸t triÓn ViÖt Nam</v>
      </c>
      <c r="W320" s="1">
        <v>1</v>
      </c>
    </row>
    <row r="321" spans="1:23" ht="18.75" customHeight="1">
      <c r="A321" s="1">
        <v>1</v>
      </c>
      <c r="B321" s="16">
        <f t="shared" si="66"/>
        <v>307</v>
      </c>
      <c r="C321" s="89" t="s">
        <v>354</v>
      </c>
      <c r="D321" s="89" t="str">
        <f t="shared" si="64"/>
        <v>VNBB08130536</v>
      </c>
      <c r="E321" s="16"/>
      <c r="F321" s="90" t="s">
        <v>25</v>
      </c>
      <c r="G321" s="95">
        <v>2000000</v>
      </c>
      <c r="H321" s="22">
        <f t="shared" si="56"/>
        <v>200000000000</v>
      </c>
      <c r="I321" s="96">
        <v>15</v>
      </c>
      <c r="J321" s="97">
        <v>39731</v>
      </c>
      <c r="K321" s="97">
        <f t="shared" si="57"/>
        <v>39721</v>
      </c>
      <c r="L321" s="98">
        <v>41547</v>
      </c>
      <c r="M321" s="23">
        <f t="shared" si="60"/>
        <v>40451</v>
      </c>
      <c r="N321" s="23">
        <f t="shared" si="65"/>
        <v>40437</v>
      </c>
      <c r="O321" s="23"/>
      <c r="P321" s="23"/>
      <c r="Q321" s="22">
        <f t="shared" si="58"/>
        <v>30000000000</v>
      </c>
      <c r="R321" s="24">
        <f t="shared" si="61"/>
        <v>0</v>
      </c>
      <c r="S321" s="25">
        <f t="shared" si="62"/>
        <v>30000000000</v>
      </c>
      <c r="T321" s="24">
        <f t="shared" si="63"/>
        <v>30000000</v>
      </c>
      <c r="U321" s="26"/>
      <c r="V321" s="1" t="str">
        <f t="shared" si="59"/>
        <v>Ng©n hµng Ph¸t triÓn ViÖt Nam</v>
      </c>
      <c r="W321" s="1">
        <v>1</v>
      </c>
    </row>
    <row r="322" spans="1:24" ht="18.75" customHeight="1">
      <c r="A322" s="1">
        <v>1</v>
      </c>
      <c r="B322" s="16">
        <f t="shared" si="66"/>
        <v>308</v>
      </c>
      <c r="C322" s="89" t="s">
        <v>355</v>
      </c>
      <c r="D322" s="89" t="str">
        <f t="shared" si="64"/>
        <v>VNBB08130544</v>
      </c>
      <c r="E322" s="16"/>
      <c r="F322" s="90" t="s">
        <v>25</v>
      </c>
      <c r="G322" s="95">
        <v>5000000</v>
      </c>
      <c r="H322" s="22">
        <f t="shared" si="56"/>
        <v>500000000000</v>
      </c>
      <c r="I322" s="96">
        <v>15</v>
      </c>
      <c r="J322" s="97">
        <v>39752</v>
      </c>
      <c r="K322" s="97">
        <f t="shared" si="57"/>
        <v>39738</v>
      </c>
      <c r="L322" s="98">
        <v>41564</v>
      </c>
      <c r="M322" s="23">
        <f t="shared" si="60"/>
        <v>40468</v>
      </c>
      <c r="N322" s="23">
        <f t="shared" si="65"/>
        <v>40454</v>
      </c>
      <c r="O322" s="23"/>
      <c r="P322" s="23"/>
      <c r="Q322" s="22">
        <f t="shared" si="58"/>
        <v>75000000000</v>
      </c>
      <c r="R322" s="24">
        <f t="shared" si="61"/>
        <v>0</v>
      </c>
      <c r="S322" s="25">
        <f t="shared" si="62"/>
        <v>75000000000</v>
      </c>
      <c r="T322" s="24">
        <f t="shared" si="63"/>
        <v>75000000</v>
      </c>
      <c r="U322" s="26"/>
      <c r="V322" s="1" t="str">
        <f t="shared" si="59"/>
        <v>Ng©n hµng Ph¸t triÓn ViÖt Nam</v>
      </c>
      <c r="W322" s="1">
        <v>1</v>
      </c>
      <c r="X322" s="26"/>
    </row>
    <row r="323" spans="1:23" ht="18.75" customHeight="1">
      <c r="A323" s="1">
        <v>1</v>
      </c>
      <c r="B323" s="16">
        <f t="shared" si="66"/>
        <v>309</v>
      </c>
      <c r="C323" s="89" t="s">
        <v>356</v>
      </c>
      <c r="D323" s="89" t="str">
        <f t="shared" si="64"/>
        <v>VNBB08130619</v>
      </c>
      <c r="E323" s="16"/>
      <c r="F323" s="90" t="s">
        <v>25</v>
      </c>
      <c r="G323" s="95">
        <v>10000000</v>
      </c>
      <c r="H323" s="22">
        <f t="shared" si="56"/>
        <v>1000000000000</v>
      </c>
      <c r="I323" s="96">
        <v>15</v>
      </c>
      <c r="J323" s="97">
        <v>39764</v>
      </c>
      <c r="K323" s="97">
        <f t="shared" si="57"/>
        <v>39742</v>
      </c>
      <c r="L323" s="98">
        <v>41568</v>
      </c>
      <c r="M323" s="23">
        <f t="shared" si="60"/>
        <v>40472</v>
      </c>
      <c r="N323" s="23">
        <f t="shared" si="65"/>
        <v>40458</v>
      </c>
      <c r="O323" s="23"/>
      <c r="P323" s="23"/>
      <c r="Q323" s="22">
        <f t="shared" si="58"/>
        <v>150000000000</v>
      </c>
      <c r="R323" s="24">
        <f t="shared" si="61"/>
        <v>0</v>
      </c>
      <c r="S323" s="25">
        <f t="shared" si="62"/>
        <v>150000000000</v>
      </c>
      <c r="T323" s="24">
        <f t="shared" si="63"/>
        <v>150000000</v>
      </c>
      <c r="U323" s="26"/>
      <c r="V323" s="1" t="str">
        <f t="shared" si="59"/>
        <v>Ng©n hµng Ph¸t triÓn ViÖt Nam</v>
      </c>
      <c r="W323" s="1">
        <v>1</v>
      </c>
    </row>
    <row r="324" spans="1:23" ht="18.75" customHeight="1">
      <c r="A324" s="1">
        <v>1</v>
      </c>
      <c r="B324" s="16">
        <f t="shared" si="66"/>
        <v>310</v>
      </c>
      <c r="C324" s="89" t="s">
        <v>357</v>
      </c>
      <c r="D324" s="89" t="str">
        <f t="shared" si="64"/>
        <v>VNBB08130627</v>
      </c>
      <c r="E324" s="16"/>
      <c r="F324" s="90" t="s">
        <v>25</v>
      </c>
      <c r="G324" s="95">
        <v>10000000</v>
      </c>
      <c r="H324" s="22">
        <f t="shared" si="56"/>
        <v>1000000000000</v>
      </c>
      <c r="I324" s="96">
        <v>15</v>
      </c>
      <c r="J324" s="97">
        <v>39765</v>
      </c>
      <c r="K324" s="97">
        <f t="shared" si="57"/>
        <v>39744</v>
      </c>
      <c r="L324" s="98">
        <v>41570</v>
      </c>
      <c r="M324" s="23">
        <f t="shared" si="60"/>
        <v>40474</v>
      </c>
      <c r="N324" s="23">
        <f t="shared" si="65"/>
        <v>40460</v>
      </c>
      <c r="O324" s="23"/>
      <c r="P324" s="23"/>
      <c r="Q324" s="22">
        <f t="shared" si="58"/>
        <v>150000000000</v>
      </c>
      <c r="R324" s="24">
        <f t="shared" si="61"/>
        <v>0</v>
      </c>
      <c r="S324" s="25">
        <f t="shared" si="62"/>
        <v>150000000000</v>
      </c>
      <c r="T324" s="24">
        <f t="shared" si="63"/>
        <v>150000000</v>
      </c>
      <c r="U324" s="26"/>
      <c r="V324" s="1" t="str">
        <f t="shared" si="59"/>
        <v>Ng©n hµng Ph¸t triÓn ViÖt Nam</v>
      </c>
      <c r="W324" s="1">
        <v>1</v>
      </c>
    </row>
    <row r="325" spans="1:23" ht="18.75" customHeight="1">
      <c r="A325" s="1">
        <v>1</v>
      </c>
      <c r="B325" s="16">
        <f t="shared" si="66"/>
        <v>311</v>
      </c>
      <c r="C325" s="89" t="s">
        <v>358</v>
      </c>
      <c r="D325" s="89" t="str">
        <f t="shared" si="64"/>
        <v>VNBB08130635</v>
      </c>
      <c r="E325" s="16"/>
      <c r="F325" s="90" t="s">
        <v>25</v>
      </c>
      <c r="G325" s="95">
        <v>16000000</v>
      </c>
      <c r="H325" s="22">
        <f t="shared" si="56"/>
        <v>1600000000000</v>
      </c>
      <c r="I325" s="96">
        <v>15</v>
      </c>
      <c r="J325" s="97">
        <v>39765</v>
      </c>
      <c r="K325" s="97">
        <f t="shared" si="57"/>
        <v>39749</v>
      </c>
      <c r="L325" s="98">
        <v>41575</v>
      </c>
      <c r="M325" s="23">
        <f t="shared" si="60"/>
        <v>40479</v>
      </c>
      <c r="N325" s="23">
        <f t="shared" si="65"/>
        <v>40465</v>
      </c>
      <c r="O325" s="23"/>
      <c r="P325" s="23"/>
      <c r="Q325" s="22">
        <f t="shared" si="58"/>
        <v>240000000000</v>
      </c>
      <c r="R325" s="24">
        <f t="shared" si="61"/>
        <v>0</v>
      </c>
      <c r="S325" s="25">
        <f t="shared" si="62"/>
        <v>240000000000</v>
      </c>
      <c r="T325" s="24">
        <f t="shared" si="63"/>
        <v>240000000</v>
      </c>
      <c r="U325" s="26"/>
      <c r="V325" s="1" t="str">
        <f t="shared" si="59"/>
        <v>Ng©n hµng Ph¸t triÓn ViÖt Nam</v>
      </c>
      <c r="W325" s="1">
        <v>1</v>
      </c>
    </row>
    <row r="326" spans="1:23" ht="18.75" customHeight="1">
      <c r="A326" s="1">
        <v>1</v>
      </c>
      <c r="B326" s="16">
        <f t="shared" si="66"/>
        <v>312</v>
      </c>
      <c r="C326" s="89" t="s">
        <v>359</v>
      </c>
      <c r="D326" s="89" t="str">
        <f t="shared" si="64"/>
        <v>VNBB08130643</v>
      </c>
      <c r="E326" s="16"/>
      <c r="F326" s="90" t="s">
        <v>25</v>
      </c>
      <c r="G326" s="95">
        <v>15000000</v>
      </c>
      <c r="H326" s="22">
        <f t="shared" si="56"/>
        <v>1500000000000</v>
      </c>
      <c r="I326" s="96">
        <v>15</v>
      </c>
      <c r="J326" s="97">
        <v>39769</v>
      </c>
      <c r="K326" s="97">
        <f t="shared" si="57"/>
        <v>39751</v>
      </c>
      <c r="L326" s="98">
        <v>41577</v>
      </c>
      <c r="M326" s="23">
        <f t="shared" si="60"/>
        <v>40481</v>
      </c>
      <c r="N326" s="23">
        <f t="shared" si="65"/>
        <v>40467</v>
      </c>
      <c r="O326" s="23"/>
      <c r="P326" s="23"/>
      <c r="Q326" s="22">
        <f t="shared" si="58"/>
        <v>225000000000</v>
      </c>
      <c r="R326" s="24">
        <f t="shared" si="61"/>
        <v>0</v>
      </c>
      <c r="S326" s="25">
        <f t="shared" si="62"/>
        <v>225000000000</v>
      </c>
      <c r="T326" s="24">
        <f t="shared" si="63"/>
        <v>225000000</v>
      </c>
      <c r="U326" s="26"/>
      <c r="V326" s="1" t="str">
        <f t="shared" si="59"/>
        <v>Ng©n hµng Ph¸t triÓn ViÖt Nam</v>
      </c>
      <c r="W326" s="1">
        <v>1</v>
      </c>
    </row>
    <row r="327" spans="1:23" ht="18.75" customHeight="1">
      <c r="A327" s="1">
        <v>1</v>
      </c>
      <c r="B327" s="16">
        <f t="shared" si="66"/>
        <v>313</v>
      </c>
      <c r="C327" s="89" t="s">
        <v>360</v>
      </c>
      <c r="D327" s="89" t="str">
        <f t="shared" si="64"/>
        <v>VNBB08130668</v>
      </c>
      <c r="E327" s="16"/>
      <c r="F327" s="90" t="s">
        <v>25</v>
      </c>
      <c r="G327" s="95">
        <v>2100000</v>
      </c>
      <c r="H327" s="22">
        <f t="shared" si="56"/>
        <v>210000000000</v>
      </c>
      <c r="I327" s="96">
        <v>15</v>
      </c>
      <c r="J327" s="97">
        <v>39771</v>
      </c>
      <c r="K327" s="97">
        <f t="shared" si="57"/>
        <v>39752</v>
      </c>
      <c r="L327" s="98">
        <v>41578</v>
      </c>
      <c r="M327" s="23">
        <f t="shared" si="60"/>
        <v>40482</v>
      </c>
      <c r="N327" s="23">
        <f t="shared" si="65"/>
        <v>40468</v>
      </c>
      <c r="O327" s="23"/>
      <c r="P327" s="23"/>
      <c r="Q327" s="22">
        <f t="shared" si="58"/>
        <v>31500000000</v>
      </c>
      <c r="R327" s="24">
        <f t="shared" si="61"/>
        <v>0</v>
      </c>
      <c r="S327" s="25">
        <f t="shared" si="62"/>
        <v>31500000000</v>
      </c>
      <c r="T327" s="24">
        <f t="shared" si="63"/>
        <v>31500000</v>
      </c>
      <c r="U327" s="26"/>
      <c r="V327" s="1" t="str">
        <f t="shared" si="59"/>
        <v>Ng©n hµng Ph¸t triÓn ViÖt Nam</v>
      </c>
      <c r="W327" s="1">
        <v>1</v>
      </c>
    </row>
    <row r="328" spans="2:23" ht="18.75" customHeight="1">
      <c r="B328" s="16">
        <f t="shared" si="66"/>
        <v>314</v>
      </c>
      <c r="C328" s="89" t="s">
        <v>361</v>
      </c>
      <c r="D328" s="89" t="str">
        <f t="shared" si="64"/>
        <v>VNBB08130692</v>
      </c>
      <c r="E328" s="16"/>
      <c r="F328" s="90" t="s">
        <v>25</v>
      </c>
      <c r="G328" s="95">
        <v>3000000</v>
      </c>
      <c r="H328" s="22">
        <f t="shared" si="56"/>
        <v>300000000000</v>
      </c>
      <c r="I328" s="96">
        <v>11</v>
      </c>
      <c r="J328" s="97">
        <v>39784</v>
      </c>
      <c r="K328" s="97">
        <f t="shared" si="57"/>
        <v>39770</v>
      </c>
      <c r="L328" s="98">
        <v>41596</v>
      </c>
      <c r="M328" s="23">
        <f t="shared" si="60"/>
        <v>40500</v>
      </c>
      <c r="N328" s="23">
        <f t="shared" si="65"/>
        <v>40486</v>
      </c>
      <c r="O328" s="23"/>
      <c r="P328" s="23"/>
      <c r="Q328" s="22">
        <f t="shared" si="58"/>
        <v>33000000000</v>
      </c>
      <c r="R328" s="24">
        <f t="shared" si="61"/>
        <v>0</v>
      </c>
      <c r="S328" s="25">
        <f t="shared" si="62"/>
        <v>33000000000</v>
      </c>
      <c r="T328" s="24">
        <f t="shared" si="63"/>
        <v>33000000</v>
      </c>
      <c r="U328" s="26"/>
      <c r="V328" s="1" t="str">
        <f t="shared" si="59"/>
        <v>Ng©n hµng Ph¸t triÓn ViÖt Nam</v>
      </c>
      <c r="W328" s="1">
        <v>1</v>
      </c>
    </row>
    <row r="329" spans="2:23" ht="18.75" customHeight="1">
      <c r="B329" s="16">
        <f t="shared" si="66"/>
        <v>315</v>
      </c>
      <c r="C329" s="89" t="s">
        <v>362</v>
      </c>
      <c r="D329" s="89" t="str">
        <f t="shared" si="64"/>
        <v>VNBB08130726</v>
      </c>
      <c r="E329" s="16"/>
      <c r="F329" s="90" t="s">
        <v>25</v>
      </c>
      <c r="G329" s="95">
        <v>2000000</v>
      </c>
      <c r="H329" s="22">
        <f t="shared" si="56"/>
        <v>200000000000</v>
      </c>
      <c r="I329" s="96">
        <v>11</v>
      </c>
      <c r="J329" s="97">
        <v>39784</v>
      </c>
      <c r="K329" s="97">
        <f t="shared" si="57"/>
        <v>39772</v>
      </c>
      <c r="L329" s="98">
        <v>41598</v>
      </c>
      <c r="M329" s="23">
        <f t="shared" si="60"/>
        <v>40502</v>
      </c>
      <c r="N329" s="23">
        <f t="shared" si="65"/>
        <v>40488</v>
      </c>
      <c r="O329" s="23"/>
      <c r="P329" s="23"/>
      <c r="Q329" s="22">
        <f t="shared" si="58"/>
        <v>22000000000</v>
      </c>
      <c r="R329" s="24">
        <f t="shared" si="61"/>
        <v>0</v>
      </c>
      <c r="S329" s="25">
        <f t="shared" si="62"/>
        <v>22000000000</v>
      </c>
      <c r="T329" s="24">
        <f t="shared" si="63"/>
        <v>22000000</v>
      </c>
      <c r="U329" s="26"/>
      <c r="V329" s="1" t="str">
        <f t="shared" si="59"/>
        <v>Ng©n hµng Ph¸t triÓn ViÖt Nam</v>
      </c>
      <c r="W329" s="1">
        <v>1</v>
      </c>
    </row>
    <row r="330" spans="2:23" ht="18.75" customHeight="1">
      <c r="B330" s="16">
        <f t="shared" si="66"/>
        <v>316</v>
      </c>
      <c r="C330" s="89" t="s">
        <v>363</v>
      </c>
      <c r="D330" s="89" t="str">
        <f t="shared" si="64"/>
        <v>VNBB08130734</v>
      </c>
      <c r="E330" s="16"/>
      <c r="F330" s="90" t="s">
        <v>25</v>
      </c>
      <c r="G330" s="95">
        <v>500000</v>
      </c>
      <c r="H330" s="22">
        <f t="shared" si="56"/>
        <v>50000000000</v>
      </c>
      <c r="I330" s="96">
        <v>11</v>
      </c>
      <c r="J330" s="97">
        <v>39784</v>
      </c>
      <c r="K330" s="97">
        <f t="shared" si="57"/>
        <v>39771</v>
      </c>
      <c r="L330" s="98">
        <v>41597</v>
      </c>
      <c r="M330" s="23">
        <f t="shared" si="60"/>
        <v>40501</v>
      </c>
      <c r="N330" s="23">
        <f t="shared" si="65"/>
        <v>40487</v>
      </c>
      <c r="O330" s="23"/>
      <c r="P330" s="23"/>
      <c r="Q330" s="22">
        <f t="shared" si="58"/>
        <v>5500000000</v>
      </c>
      <c r="R330" s="24">
        <f t="shared" si="61"/>
        <v>0</v>
      </c>
      <c r="S330" s="25">
        <f t="shared" si="62"/>
        <v>5500000000</v>
      </c>
      <c r="T330" s="24">
        <f t="shared" si="63"/>
        <v>5500000</v>
      </c>
      <c r="U330" s="26"/>
      <c r="V330" s="1" t="str">
        <f t="shared" si="59"/>
        <v>Ng©n hµng Ph¸t triÓn ViÖt Nam</v>
      </c>
      <c r="W330" s="1">
        <v>1</v>
      </c>
    </row>
    <row r="331" spans="1:23" ht="18.75" customHeight="1">
      <c r="A331" s="1">
        <v>1</v>
      </c>
      <c r="B331" s="16">
        <f t="shared" si="66"/>
        <v>317</v>
      </c>
      <c r="C331" s="89" t="s">
        <v>364</v>
      </c>
      <c r="D331" s="89" t="str">
        <f t="shared" si="64"/>
        <v>VNBB08130874</v>
      </c>
      <c r="E331" s="16"/>
      <c r="F331" s="90" t="s">
        <v>25</v>
      </c>
      <c r="G331" s="95">
        <v>5000000</v>
      </c>
      <c r="H331" s="22">
        <f t="shared" si="56"/>
        <v>500000000000</v>
      </c>
      <c r="I331" s="96">
        <v>9</v>
      </c>
      <c r="J331" s="97">
        <v>39820</v>
      </c>
      <c r="K331" s="97">
        <f t="shared" si="57"/>
        <v>39801</v>
      </c>
      <c r="L331" s="98">
        <v>41627</v>
      </c>
      <c r="M331" s="23">
        <f t="shared" si="60"/>
        <v>40531</v>
      </c>
      <c r="N331" s="23">
        <f t="shared" si="65"/>
        <v>40517</v>
      </c>
      <c r="O331" s="23"/>
      <c r="P331" s="23"/>
      <c r="Q331" s="22">
        <f t="shared" si="58"/>
        <v>45000000000</v>
      </c>
      <c r="R331" s="24">
        <f t="shared" si="61"/>
        <v>0</v>
      </c>
      <c r="S331" s="25">
        <f t="shared" si="62"/>
        <v>45000000000</v>
      </c>
      <c r="T331" s="24">
        <f t="shared" si="63"/>
        <v>45000000</v>
      </c>
      <c r="U331" s="26"/>
      <c r="V331" s="1" t="str">
        <f t="shared" si="59"/>
        <v>Ng©n hµng Ph¸t triÓn ViÖt Nam</v>
      </c>
      <c r="W331" s="1">
        <v>1</v>
      </c>
    </row>
    <row r="332" spans="1:23" ht="18.75" customHeight="1">
      <c r="A332" s="1">
        <v>1</v>
      </c>
      <c r="B332" s="16">
        <f t="shared" si="66"/>
        <v>318</v>
      </c>
      <c r="C332" s="89" t="s">
        <v>365</v>
      </c>
      <c r="D332" s="89" t="str">
        <f t="shared" si="64"/>
        <v>VNBB08180333</v>
      </c>
      <c r="E332" s="16"/>
      <c r="F332" s="90" t="s">
        <v>53</v>
      </c>
      <c r="G332" s="95">
        <v>800000</v>
      </c>
      <c r="H332" s="22">
        <f t="shared" si="56"/>
        <v>80000000000</v>
      </c>
      <c r="I332" s="96">
        <v>15</v>
      </c>
      <c r="J332" s="97">
        <v>39695</v>
      </c>
      <c r="K332" s="97">
        <f t="shared" si="57"/>
        <v>39686</v>
      </c>
      <c r="L332" s="98">
        <v>43338</v>
      </c>
      <c r="M332" s="23">
        <f t="shared" si="60"/>
        <v>40416</v>
      </c>
      <c r="N332" s="23">
        <f t="shared" si="65"/>
        <v>40402</v>
      </c>
      <c r="O332" s="23"/>
      <c r="P332" s="23"/>
      <c r="Q332" s="22">
        <f t="shared" si="58"/>
        <v>12000000000</v>
      </c>
      <c r="R332" s="24">
        <f t="shared" si="61"/>
        <v>0</v>
      </c>
      <c r="S332" s="25">
        <f t="shared" si="62"/>
        <v>12000000000</v>
      </c>
      <c r="T332" s="27">
        <f t="shared" si="63"/>
        <v>12000000</v>
      </c>
      <c r="U332" s="26"/>
      <c r="V332" s="1" t="str">
        <f t="shared" si="59"/>
        <v>Ng©n hµng Ph¸t triÓn ViÖt Nam</v>
      </c>
      <c r="W332" s="1">
        <v>1</v>
      </c>
    </row>
    <row r="333" spans="1:23" ht="18.75" customHeight="1">
      <c r="A333" s="1">
        <v>1</v>
      </c>
      <c r="B333" s="16">
        <f t="shared" si="66"/>
        <v>319</v>
      </c>
      <c r="C333" s="89" t="s">
        <v>366</v>
      </c>
      <c r="D333" s="89" t="str">
        <f t="shared" si="64"/>
        <v>VNBB08180432</v>
      </c>
      <c r="E333" s="16"/>
      <c r="F333" s="90" t="s">
        <v>53</v>
      </c>
      <c r="G333" s="95">
        <v>6700000</v>
      </c>
      <c r="H333" s="22">
        <f t="shared" si="56"/>
        <v>670000000000</v>
      </c>
      <c r="I333" s="96">
        <v>15</v>
      </c>
      <c r="J333" s="97">
        <v>39717</v>
      </c>
      <c r="K333" s="97">
        <f t="shared" si="57"/>
        <v>39707</v>
      </c>
      <c r="L333" s="98">
        <v>43359</v>
      </c>
      <c r="M333" s="23">
        <f t="shared" si="60"/>
        <v>40437</v>
      </c>
      <c r="N333" s="23">
        <f t="shared" si="65"/>
        <v>40423</v>
      </c>
      <c r="O333" s="23"/>
      <c r="P333" s="23"/>
      <c r="Q333" s="22">
        <f t="shared" si="58"/>
        <v>100500000000</v>
      </c>
      <c r="R333" s="24">
        <f t="shared" si="61"/>
        <v>0</v>
      </c>
      <c r="S333" s="25">
        <f t="shared" si="62"/>
        <v>100500000000</v>
      </c>
      <c r="T333" s="24">
        <f t="shared" si="63"/>
        <v>100500000</v>
      </c>
      <c r="U333" s="26"/>
      <c r="V333" s="1" t="str">
        <f t="shared" si="59"/>
        <v>Ng©n hµng Ph¸t triÓn ViÖt Nam</v>
      </c>
      <c r="W333" s="1">
        <v>1</v>
      </c>
    </row>
    <row r="334" spans="1:23" ht="18.75" customHeight="1">
      <c r="A334" s="1">
        <v>1</v>
      </c>
      <c r="B334" s="16">
        <f t="shared" si="66"/>
        <v>320</v>
      </c>
      <c r="C334" s="89" t="s">
        <v>367</v>
      </c>
      <c r="D334" s="89" t="str">
        <f t="shared" si="64"/>
        <v>VNBB08180481</v>
      </c>
      <c r="E334" s="16"/>
      <c r="F334" s="90" t="s">
        <v>53</v>
      </c>
      <c r="G334" s="95">
        <v>1200000</v>
      </c>
      <c r="H334" s="22">
        <f t="shared" si="56"/>
        <v>120000000000</v>
      </c>
      <c r="I334" s="96">
        <v>15</v>
      </c>
      <c r="J334" s="97">
        <v>39722</v>
      </c>
      <c r="K334" s="97">
        <f t="shared" si="57"/>
        <v>39714</v>
      </c>
      <c r="L334" s="98">
        <v>43366</v>
      </c>
      <c r="M334" s="23">
        <f t="shared" si="60"/>
        <v>40444</v>
      </c>
      <c r="N334" s="23">
        <f t="shared" si="65"/>
        <v>40430</v>
      </c>
      <c r="O334" s="23"/>
      <c r="P334" s="23"/>
      <c r="Q334" s="22">
        <f t="shared" si="58"/>
        <v>18000000000</v>
      </c>
      <c r="R334" s="24">
        <f t="shared" si="61"/>
        <v>0</v>
      </c>
      <c r="S334" s="25">
        <f t="shared" si="62"/>
        <v>18000000000</v>
      </c>
      <c r="T334" s="24">
        <f t="shared" si="63"/>
        <v>18000000</v>
      </c>
      <c r="U334" s="26"/>
      <c r="V334" s="1" t="str">
        <f t="shared" si="59"/>
        <v>Ng©n hµng Ph¸t triÓn ViÖt Nam</v>
      </c>
      <c r="W334" s="1">
        <v>1</v>
      </c>
    </row>
    <row r="335" spans="1:23" ht="18.75" customHeight="1">
      <c r="A335" s="1">
        <v>1</v>
      </c>
      <c r="B335" s="16">
        <f t="shared" si="66"/>
        <v>321</v>
      </c>
      <c r="C335" s="89" t="s">
        <v>368</v>
      </c>
      <c r="D335" s="89" t="str">
        <f t="shared" si="64"/>
        <v>VNBB08230369</v>
      </c>
      <c r="E335" s="16"/>
      <c r="F335" s="90" t="s">
        <v>174</v>
      </c>
      <c r="G335" s="95">
        <v>3200000</v>
      </c>
      <c r="H335" s="22">
        <f t="shared" si="56"/>
        <v>320000000000</v>
      </c>
      <c r="I335" s="96">
        <v>15</v>
      </c>
      <c r="J335" s="97">
        <v>39701</v>
      </c>
      <c r="K335" s="97">
        <f t="shared" si="57"/>
        <v>39689</v>
      </c>
      <c r="L335" s="98">
        <v>45167</v>
      </c>
      <c r="M335" s="23">
        <f t="shared" si="60"/>
        <v>40419</v>
      </c>
      <c r="N335" s="23">
        <f t="shared" si="65"/>
        <v>40405</v>
      </c>
      <c r="O335" s="23"/>
      <c r="P335" s="23"/>
      <c r="Q335" s="22">
        <f t="shared" si="58"/>
        <v>48000000000</v>
      </c>
      <c r="R335" s="24">
        <f t="shared" si="61"/>
        <v>0</v>
      </c>
      <c r="S335" s="25">
        <f t="shared" si="62"/>
        <v>48000000000</v>
      </c>
      <c r="T335" s="27">
        <f t="shared" si="63"/>
        <v>48000000</v>
      </c>
      <c r="U335" s="26"/>
      <c r="V335" s="1" t="str">
        <f t="shared" si="59"/>
        <v>Ng©n hµng Ph¸t triÓn ViÖt Nam</v>
      </c>
      <c r="W335" s="1">
        <v>1</v>
      </c>
    </row>
    <row r="336" spans="1:23" ht="18.75" customHeight="1">
      <c r="A336" s="1">
        <v>1</v>
      </c>
      <c r="B336" s="16">
        <f t="shared" si="66"/>
        <v>322</v>
      </c>
      <c r="C336" s="89" t="s">
        <v>369</v>
      </c>
      <c r="D336" s="89" t="str">
        <f t="shared" si="64"/>
        <v>VNBB08230393</v>
      </c>
      <c r="E336" s="16"/>
      <c r="F336" s="90" t="s">
        <v>174</v>
      </c>
      <c r="G336" s="95">
        <v>1300000</v>
      </c>
      <c r="H336" s="22">
        <f t="shared" si="56"/>
        <v>130000000000</v>
      </c>
      <c r="I336" s="96">
        <v>15</v>
      </c>
      <c r="J336" s="97">
        <v>39708</v>
      </c>
      <c r="K336" s="97">
        <f t="shared" si="57"/>
        <v>39701</v>
      </c>
      <c r="L336" s="98">
        <v>45179</v>
      </c>
      <c r="M336" s="23">
        <f t="shared" si="60"/>
        <v>40431</v>
      </c>
      <c r="N336" s="23">
        <f t="shared" si="65"/>
        <v>40417</v>
      </c>
      <c r="O336" s="23"/>
      <c r="P336" s="23"/>
      <c r="Q336" s="22">
        <f t="shared" si="58"/>
        <v>19500000000</v>
      </c>
      <c r="R336" s="24">
        <f t="shared" si="61"/>
        <v>0</v>
      </c>
      <c r="S336" s="25">
        <f t="shared" si="62"/>
        <v>19500000000</v>
      </c>
      <c r="T336" s="24">
        <f t="shared" si="63"/>
        <v>19500000</v>
      </c>
      <c r="U336" s="26"/>
      <c r="V336" s="1" t="str">
        <f t="shared" si="59"/>
        <v>Ng©n hµng Ph¸t triÓn ViÖt Nam</v>
      </c>
      <c r="W336" s="1">
        <v>1</v>
      </c>
    </row>
    <row r="337" spans="1:23" ht="18.75" customHeight="1">
      <c r="A337" s="1">
        <v>1</v>
      </c>
      <c r="B337" s="16">
        <f t="shared" si="66"/>
        <v>323</v>
      </c>
      <c r="C337" s="89" t="s">
        <v>370</v>
      </c>
      <c r="D337" s="89" t="str">
        <f t="shared" si="64"/>
        <v>VNBB08230443</v>
      </c>
      <c r="E337" s="16"/>
      <c r="F337" s="90" t="s">
        <v>174</v>
      </c>
      <c r="G337" s="95">
        <v>4610000</v>
      </c>
      <c r="H337" s="22">
        <f t="shared" si="56"/>
        <v>461000000000</v>
      </c>
      <c r="I337" s="96">
        <v>15</v>
      </c>
      <c r="J337" s="97">
        <v>39717</v>
      </c>
      <c r="K337" s="97">
        <f t="shared" si="57"/>
        <v>39707</v>
      </c>
      <c r="L337" s="98">
        <v>45185</v>
      </c>
      <c r="M337" s="23">
        <f t="shared" si="60"/>
        <v>40437</v>
      </c>
      <c r="N337" s="23">
        <f t="shared" si="65"/>
        <v>40423</v>
      </c>
      <c r="O337" s="23"/>
      <c r="P337" s="23"/>
      <c r="Q337" s="22">
        <f t="shared" si="58"/>
        <v>69150000000</v>
      </c>
      <c r="R337" s="24">
        <f t="shared" si="61"/>
        <v>0</v>
      </c>
      <c r="S337" s="25">
        <f t="shared" si="62"/>
        <v>69150000000</v>
      </c>
      <c r="T337" s="24">
        <f t="shared" si="63"/>
        <v>69150000</v>
      </c>
      <c r="U337" s="26"/>
      <c r="V337" s="1" t="str">
        <f t="shared" si="59"/>
        <v>Ng©n hµng Ph¸t triÓn ViÖt Nam</v>
      </c>
      <c r="W337" s="1">
        <v>1</v>
      </c>
    </row>
    <row r="338" spans="1:23" ht="18.75" customHeight="1">
      <c r="A338" s="1">
        <v>1</v>
      </c>
      <c r="B338" s="16">
        <f t="shared" si="66"/>
        <v>324</v>
      </c>
      <c r="C338" s="89" t="s">
        <v>371</v>
      </c>
      <c r="D338" s="89" t="str">
        <f t="shared" si="64"/>
        <v>VNBB08230492</v>
      </c>
      <c r="E338" s="16"/>
      <c r="F338" s="90" t="s">
        <v>174</v>
      </c>
      <c r="G338" s="95">
        <v>1300000</v>
      </c>
      <c r="H338" s="22">
        <f t="shared" si="56"/>
        <v>130000000000</v>
      </c>
      <c r="I338" s="96">
        <v>15</v>
      </c>
      <c r="J338" s="97">
        <v>39722</v>
      </c>
      <c r="K338" s="97">
        <f t="shared" si="57"/>
        <v>39714</v>
      </c>
      <c r="L338" s="98">
        <v>45192</v>
      </c>
      <c r="M338" s="23">
        <f t="shared" si="60"/>
        <v>40444</v>
      </c>
      <c r="N338" s="23">
        <f t="shared" si="65"/>
        <v>40430</v>
      </c>
      <c r="O338" s="23"/>
      <c r="P338" s="23"/>
      <c r="Q338" s="22">
        <f t="shared" si="58"/>
        <v>19500000000</v>
      </c>
      <c r="R338" s="24">
        <f t="shared" si="61"/>
        <v>0</v>
      </c>
      <c r="S338" s="25">
        <f t="shared" si="62"/>
        <v>19500000000</v>
      </c>
      <c r="T338" s="24">
        <f t="shared" si="63"/>
        <v>19500000</v>
      </c>
      <c r="U338" s="26"/>
      <c r="V338" s="1" t="str">
        <f t="shared" si="59"/>
        <v>Ng©n hµng Ph¸t triÓn ViÖt Nam</v>
      </c>
      <c r="W338" s="1">
        <v>1</v>
      </c>
    </row>
    <row r="339" spans="1:23" ht="18.75" customHeight="1">
      <c r="A339" s="1">
        <v>1</v>
      </c>
      <c r="B339" s="16">
        <f t="shared" si="66"/>
        <v>325</v>
      </c>
      <c r="C339" s="89" t="s">
        <v>372</v>
      </c>
      <c r="D339" s="89" t="str">
        <f t="shared" si="64"/>
        <v>VNBB09110149</v>
      </c>
      <c r="E339" s="16"/>
      <c r="F339" s="90" t="s">
        <v>89</v>
      </c>
      <c r="G339" s="95">
        <v>10000000</v>
      </c>
      <c r="H339" s="22">
        <f t="shared" si="56"/>
        <v>1000000000000</v>
      </c>
      <c r="I339" s="96">
        <v>8.9</v>
      </c>
      <c r="J339" s="97">
        <v>40052</v>
      </c>
      <c r="K339" s="97">
        <f t="shared" si="57"/>
        <v>40043</v>
      </c>
      <c r="L339" s="98">
        <v>40773</v>
      </c>
      <c r="M339" s="23">
        <f t="shared" si="60"/>
        <v>40408</v>
      </c>
      <c r="N339" s="23">
        <f t="shared" si="65"/>
        <v>40394</v>
      </c>
      <c r="O339" s="23"/>
      <c r="P339" s="23"/>
      <c r="Q339" s="22">
        <f t="shared" si="58"/>
        <v>89000000000</v>
      </c>
      <c r="R339" s="24">
        <f t="shared" si="61"/>
        <v>0</v>
      </c>
      <c r="S339" s="25">
        <f t="shared" si="62"/>
        <v>89000000000</v>
      </c>
      <c r="T339" s="27">
        <f t="shared" si="63"/>
        <v>89000000</v>
      </c>
      <c r="U339" s="26"/>
      <c r="V339" s="1" t="str">
        <f t="shared" si="59"/>
        <v>Ng©n hµng Ph¸t triÓn ViÖt Nam</v>
      </c>
      <c r="W339" s="1">
        <v>1</v>
      </c>
    </row>
    <row r="340" spans="1:23" ht="18.75" customHeight="1">
      <c r="A340" s="1">
        <v>1</v>
      </c>
      <c r="B340" s="16">
        <f t="shared" si="66"/>
        <v>326</v>
      </c>
      <c r="C340" s="89" t="s">
        <v>373</v>
      </c>
      <c r="D340" s="89" t="str">
        <f t="shared" si="64"/>
        <v>VNBB09110156</v>
      </c>
      <c r="E340" s="16"/>
      <c r="F340" s="90" t="s">
        <v>89</v>
      </c>
      <c r="G340" s="95">
        <v>10000000</v>
      </c>
      <c r="H340" s="22">
        <f t="shared" si="56"/>
        <v>1000000000000</v>
      </c>
      <c r="I340" s="96">
        <v>8.9</v>
      </c>
      <c r="J340" s="97">
        <v>40059</v>
      </c>
      <c r="K340" s="97">
        <f t="shared" si="57"/>
        <v>40051</v>
      </c>
      <c r="L340" s="98">
        <v>40781</v>
      </c>
      <c r="M340" s="23">
        <f t="shared" si="60"/>
        <v>40416</v>
      </c>
      <c r="N340" s="23">
        <f t="shared" si="65"/>
        <v>40402</v>
      </c>
      <c r="O340" s="23"/>
      <c r="P340" s="23"/>
      <c r="Q340" s="22">
        <f t="shared" si="58"/>
        <v>89000000000</v>
      </c>
      <c r="R340" s="24">
        <f t="shared" si="61"/>
        <v>0</v>
      </c>
      <c r="S340" s="25">
        <f t="shared" si="62"/>
        <v>89000000000</v>
      </c>
      <c r="T340" s="27">
        <f t="shared" si="63"/>
        <v>89000000</v>
      </c>
      <c r="U340" s="26"/>
      <c r="V340" s="1" t="str">
        <f t="shared" si="59"/>
        <v>Ng©n hµng Ph¸t triÓn ViÖt Nam</v>
      </c>
      <c r="W340" s="1">
        <v>1</v>
      </c>
    </row>
    <row r="341" spans="1:23" ht="18.75" customHeight="1">
      <c r="A341" s="1">
        <v>1</v>
      </c>
      <c r="B341" s="16">
        <f t="shared" si="66"/>
        <v>327</v>
      </c>
      <c r="C341" s="89" t="s">
        <v>374</v>
      </c>
      <c r="D341" s="89" t="str">
        <f t="shared" si="64"/>
        <v>VNBB09110198</v>
      </c>
      <c r="E341" s="16"/>
      <c r="F341" s="90" t="s">
        <v>89</v>
      </c>
      <c r="G341" s="95">
        <v>10000000</v>
      </c>
      <c r="H341" s="22">
        <f t="shared" si="56"/>
        <v>1000000000000</v>
      </c>
      <c r="I341" s="96">
        <v>9.2</v>
      </c>
      <c r="J341" s="97">
        <v>40079</v>
      </c>
      <c r="K341" s="97">
        <f t="shared" si="57"/>
        <v>40072</v>
      </c>
      <c r="L341" s="98">
        <v>40802</v>
      </c>
      <c r="M341" s="23">
        <f t="shared" si="60"/>
        <v>40437</v>
      </c>
      <c r="N341" s="23">
        <f t="shared" si="65"/>
        <v>40423</v>
      </c>
      <c r="O341" s="23"/>
      <c r="P341" s="23"/>
      <c r="Q341" s="22">
        <f t="shared" si="58"/>
        <v>92000000000</v>
      </c>
      <c r="R341" s="24">
        <f>+IF(L341=M341,H341,0)</f>
        <v>0</v>
      </c>
      <c r="S341" s="25">
        <f t="shared" si="62"/>
        <v>92000000000</v>
      </c>
      <c r="T341" s="24">
        <f t="shared" si="63"/>
        <v>92000000</v>
      </c>
      <c r="U341" s="26"/>
      <c r="V341" s="1" t="str">
        <f t="shared" si="59"/>
        <v>Ng©n hµng Ph¸t triÓn ViÖt Nam</v>
      </c>
      <c r="W341" s="1">
        <v>1</v>
      </c>
    </row>
    <row r="342" spans="1:23" ht="18.75" customHeight="1">
      <c r="A342" s="1">
        <v>1</v>
      </c>
      <c r="B342" s="16">
        <f t="shared" si="66"/>
        <v>328</v>
      </c>
      <c r="C342" s="89" t="s">
        <v>375</v>
      </c>
      <c r="D342" s="89" t="str">
        <f t="shared" si="64"/>
        <v>VNBB09110206</v>
      </c>
      <c r="E342" s="16"/>
      <c r="F342" s="90" t="s">
        <v>89</v>
      </c>
      <c r="G342" s="95">
        <v>10000000</v>
      </c>
      <c r="H342" s="22">
        <f t="shared" si="56"/>
        <v>1000000000000</v>
      </c>
      <c r="I342" s="96">
        <v>9.2</v>
      </c>
      <c r="J342" s="97">
        <v>40098</v>
      </c>
      <c r="K342" s="97">
        <f t="shared" si="57"/>
        <v>40070</v>
      </c>
      <c r="L342" s="98">
        <v>40800</v>
      </c>
      <c r="M342" s="23">
        <f t="shared" si="60"/>
        <v>40435</v>
      </c>
      <c r="N342" s="23">
        <f t="shared" si="65"/>
        <v>40421</v>
      </c>
      <c r="O342" s="23"/>
      <c r="P342" s="23"/>
      <c r="Q342" s="22">
        <f t="shared" si="58"/>
        <v>92000000000</v>
      </c>
      <c r="R342" s="24">
        <f t="shared" si="61"/>
        <v>0</v>
      </c>
      <c r="S342" s="25">
        <f t="shared" si="62"/>
        <v>92000000000</v>
      </c>
      <c r="T342" s="24">
        <f t="shared" si="63"/>
        <v>92000000</v>
      </c>
      <c r="U342" s="26"/>
      <c r="V342" s="1" t="str">
        <f t="shared" si="59"/>
        <v>Ng©n hµng Ph¸t triÓn ViÖt Nam</v>
      </c>
      <c r="W342" s="1">
        <v>1</v>
      </c>
    </row>
    <row r="343" spans="1:23" ht="18.75" customHeight="1">
      <c r="A343" s="1">
        <v>1</v>
      </c>
      <c r="B343" s="16">
        <f t="shared" si="66"/>
        <v>329</v>
      </c>
      <c r="C343" s="89" t="s">
        <v>376</v>
      </c>
      <c r="D343" s="89" t="str">
        <f t="shared" si="64"/>
        <v>VNBB09110214</v>
      </c>
      <c r="E343" s="16"/>
      <c r="F343" s="90" t="s">
        <v>89</v>
      </c>
      <c r="G343" s="95">
        <v>2000000</v>
      </c>
      <c r="H343" s="22">
        <f t="shared" si="56"/>
        <v>200000000000</v>
      </c>
      <c r="I343" s="96">
        <v>8.9</v>
      </c>
      <c r="J343" s="97">
        <v>40121</v>
      </c>
      <c r="K343" s="97">
        <f t="shared" si="57"/>
        <v>40051</v>
      </c>
      <c r="L343" s="98">
        <v>40781</v>
      </c>
      <c r="M343" s="23">
        <f t="shared" si="60"/>
        <v>40416</v>
      </c>
      <c r="N343" s="23">
        <f t="shared" si="65"/>
        <v>40402</v>
      </c>
      <c r="O343" s="23"/>
      <c r="P343" s="23"/>
      <c r="Q343" s="22">
        <f t="shared" si="58"/>
        <v>17800000000</v>
      </c>
      <c r="R343" s="24">
        <f t="shared" si="61"/>
        <v>0</v>
      </c>
      <c r="S343" s="25">
        <f t="shared" si="62"/>
        <v>17800000000</v>
      </c>
      <c r="T343" s="27">
        <f t="shared" si="63"/>
        <v>17800000</v>
      </c>
      <c r="U343" s="26"/>
      <c r="V343" s="1" t="str">
        <f t="shared" si="59"/>
        <v>Ng©n hµng Ph¸t triÓn ViÖt Nam</v>
      </c>
      <c r="W343" s="1">
        <v>1</v>
      </c>
    </row>
    <row r="344" spans="1:23" ht="18.75" customHeight="1">
      <c r="A344" s="1">
        <v>1</v>
      </c>
      <c r="B344" s="16">
        <f t="shared" si="66"/>
        <v>330</v>
      </c>
      <c r="C344" s="89" t="s">
        <v>377</v>
      </c>
      <c r="D344" s="89" t="str">
        <f t="shared" si="64"/>
        <v>VNBB09120221</v>
      </c>
      <c r="E344" s="16"/>
      <c r="F344" s="90" t="s">
        <v>80</v>
      </c>
      <c r="G344" s="95">
        <v>2000000</v>
      </c>
      <c r="H344" s="22">
        <f t="shared" si="56"/>
        <v>200000000000</v>
      </c>
      <c r="I344" s="96">
        <v>9.2</v>
      </c>
      <c r="J344" s="97">
        <v>40120</v>
      </c>
      <c r="K344" s="97">
        <f t="shared" si="57"/>
        <v>40052</v>
      </c>
      <c r="L344" s="98">
        <v>41148</v>
      </c>
      <c r="M344" s="23">
        <f t="shared" si="60"/>
        <v>40417</v>
      </c>
      <c r="N344" s="23">
        <f t="shared" si="65"/>
        <v>40403</v>
      </c>
      <c r="O344" s="23"/>
      <c r="P344" s="23"/>
      <c r="Q344" s="22">
        <f t="shared" si="58"/>
        <v>18400000000</v>
      </c>
      <c r="R344" s="24">
        <f t="shared" si="61"/>
        <v>0</v>
      </c>
      <c r="S344" s="25">
        <f t="shared" si="62"/>
        <v>18400000000</v>
      </c>
      <c r="T344" s="27">
        <f t="shared" si="63"/>
        <v>18400000</v>
      </c>
      <c r="U344" s="26"/>
      <c r="V344" s="1" t="str">
        <f t="shared" si="59"/>
        <v>Ng©n hµng Ph¸t triÓn ViÖt Nam</v>
      </c>
      <c r="W344" s="1">
        <v>1</v>
      </c>
    </row>
    <row r="345" spans="1:23" ht="18.75" customHeight="1">
      <c r="A345" s="1">
        <v>1</v>
      </c>
      <c r="B345" s="16">
        <f t="shared" si="66"/>
        <v>331</v>
      </c>
      <c r="C345" s="89" t="s">
        <v>378</v>
      </c>
      <c r="D345" s="89" t="s">
        <v>379</v>
      </c>
      <c r="E345" s="16" t="s">
        <v>24</v>
      </c>
      <c r="F345" s="90" t="s">
        <v>53</v>
      </c>
      <c r="G345" s="95">
        <v>1000000</v>
      </c>
      <c r="H345" s="22">
        <f t="shared" si="56"/>
        <v>100000000000</v>
      </c>
      <c r="I345" s="96">
        <v>9.3</v>
      </c>
      <c r="J345" s="97">
        <v>40025</v>
      </c>
      <c r="K345" s="97">
        <f t="shared" si="57"/>
        <v>40015</v>
      </c>
      <c r="L345" s="98">
        <v>43667</v>
      </c>
      <c r="M345" s="23">
        <f t="shared" si="60"/>
        <v>40380</v>
      </c>
      <c r="N345" s="23">
        <f t="shared" si="65"/>
        <v>40366</v>
      </c>
      <c r="O345" s="23"/>
      <c r="P345" s="23"/>
      <c r="Q345" s="22">
        <f t="shared" si="58"/>
        <v>9300000000</v>
      </c>
      <c r="R345" s="24">
        <f t="shared" si="61"/>
        <v>0</v>
      </c>
      <c r="S345" s="25">
        <f t="shared" si="62"/>
        <v>9300000000</v>
      </c>
      <c r="T345" s="24">
        <f t="shared" si="63"/>
        <v>9300000</v>
      </c>
      <c r="U345" s="26"/>
      <c r="V345" s="1" t="str">
        <f t="shared" si="59"/>
        <v>Ng©n hµng Ph¸t triÓn ViÖt Nam</v>
      </c>
      <c r="W345" s="1">
        <v>1</v>
      </c>
    </row>
    <row r="346" spans="1:23" ht="18.75" customHeight="1">
      <c r="A346" s="1">
        <v>1</v>
      </c>
      <c r="B346" s="16">
        <f t="shared" si="66"/>
        <v>332</v>
      </c>
      <c r="C346" s="89" t="s">
        <v>380</v>
      </c>
      <c r="D346" s="89" t="str">
        <f aca="true" t="shared" si="67" ref="D346:D362">+VLOOKUP(C346,$X$539:$Y$1190,2,0)</f>
        <v>VNBD08110551</v>
      </c>
      <c r="E346" s="16"/>
      <c r="F346" s="90" t="s">
        <v>80</v>
      </c>
      <c r="G346" s="95">
        <v>400000</v>
      </c>
      <c r="H346" s="22">
        <f t="shared" si="56"/>
        <v>40000000000</v>
      </c>
      <c r="I346" s="96">
        <v>15</v>
      </c>
      <c r="J346" s="97">
        <v>39756</v>
      </c>
      <c r="K346" s="97">
        <f t="shared" si="57"/>
        <v>39749</v>
      </c>
      <c r="L346" s="98">
        <v>40844</v>
      </c>
      <c r="M346" s="23">
        <f t="shared" si="60"/>
        <v>40479</v>
      </c>
      <c r="N346" s="23">
        <f t="shared" si="65"/>
        <v>40465</v>
      </c>
      <c r="O346" s="23"/>
      <c r="P346" s="23"/>
      <c r="Q346" s="22">
        <f t="shared" si="58"/>
        <v>6000000000</v>
      </c>
      <c r="R346" s="24">
        <f t="shared" si="61"/>
        <v>0</v>
      </c>
      <c r="S346" s="25">
        <f t="shared" si="62"/>
        <v>6000000000</v>
      </c>
      <c r="T346" s="24">
        <f t="shared" si="63"/>
        <v>6000000</v>
      </c>
      <c r="U346" s="26"/>
      <c r="V346" s="1" t="str">
        <f t="shared" si="59"/>
        <v>Ng©n hµng Ph¸t triÓn ViÖt Nam</v>
      </c>
      <c r="W346" s="1">
        <v>1</v>
      </c>
    </row>
    <row r="347" spans="2:23" ht="18.75" customHeight="1">
      <c r="B347" s="16">
        <f t="shared" si="66"/>
        <v>333</v>
      </c>
      <c r="C347" s="89" t="s">
        <v>381</v>
      </c>
      <c r="D347" s="89" t="str">
        <f t="shared" si="67"/>
        <v>VNBD08110593</v>
      </c>
      <c r="E347" s="16"/>
      <c r="F347" s="90" t="s">
        <v>80</v>
      </c>
      <c r="G347" s="95">
        <v>2100000</v>
      </c>
      <c r="H347" s="22">
        <f t="shared" si="56"/>
        <v>210000000000</v>
      </c>
      <c r="I347" s="96">
        <v>15</v>
      </c>
      <c r="J347" s="97">
        <v>39763</v>
      </c>
      <c r="K347" s="97">
        <f t="shared" si="57"/>
        <v>39756</v>
      </c>
      <c r="L347" s="98">
        <v>40851</v>
      </c>
      <c r="M347" s="23">
        <f t="shared" si="60"/>
        <v>40486</v>
      </c>
      <c r="N347" s="23">
        <f t="shared" si="65"/>
        <v>40472</v>
      </c>
      <c r="O347" s="23"/>
      <c r="P347" s="23"/>
      <c r="Q347" s="22">
        <f t="shared" si="58"/>
        <v>31500000000</v>
      </c>
      <c r="R347" s="24">
        <f t="shared" si="61"/>
        <v>0</v>
      </c>
      <c r="S347" s="25">
        <f t="shared" si="62"/>
        <v>31500000000</v>
      </c>
      <c r="T347" s="24">
        <f t="shared" si="63"/>
        <v>31500000</v>
      </c>
      <c r="U347" s="26"/>
      <c r="V347" s="1" t="str">
        <f t="shared" si="59"/>
        <v>Ng©n hµng Ph¸t triÓn ViÖt Nam</v>
      </c>
      <c r="W347" s="1">
        <v>1</v>
      </c>
    </row>
    <row r="348" spans="2:23" ht="18.75" customHeight="1">
      <c r="B348" s="16">
        <f t="shared" si="66"/>
        <v>334</v>
      </c>
      <c r="C348" s="89" t="s">
        <v>382</v>
      </c>
      <c r="D348" s="89" t="str">
        <f t="shared" si="67"/>
        <v>VNBD08110676</v>
      </c>
      <c r="E348" s="16"/>
      <c r="F348" s="90" t="s">
        <v>80</v>
      </c>
      <c r="G348" s="95">
        <v>2000000</v>
      </c>
      <c r="H348" s="22">
        <f t="shared" si="56"/>
        <v>200000000000</v>
      </c>
      <c r="I348" s="96">
        <v>11</v>
      </c>
      <c r="J348" s="97">
        <v>39778</v>
      </c>
      <c r="K348" s="97">
        <f t="shared" si="57"/>
        <v>39770</v>
      </c>
      <c r="L348" s="98">
        <v>40865</v>
      </c>
      <c r="M348" s="23">
        <f t="shared" si="60"/>
        <v>40500</v>
      </c>
      <c r="N348" s="23">
        <f t="shared" si="65"/>
        <v>40486</v>
      </c>
      <c r="O348" s="23"/>
      <c r="P348" s="23"/>
      <c r="Q348" s="22">
        <f t="shared" si="58"/>
        <v>22000000000</v>
      </c>
      <c r="R348" s="24">
        <f t="shared" si="61"/>
        <v>0</v>
      </c>
      <c r="S348" s="25">
        <f t="shared" si="62"/>
        <v>22000000000</v>
      </c>
      <c r="T348" s="24">
        <f t="shared" si="63"/>
        <v>22000000</v>
      </c>
      <c r="U348" s="26"/>
      <c r="V348" s="1" t="str">
        <f t="shared" si="59"/>
        <v>Ng©n hµng Ph¸t triÓn ViÖt Nam</v>
      </c>
      <c r="W348" s="1">
        <v>1</v>
      </c>
    </row>
    <row r="349" spans="2:23" ht="18.75" customHeight="1">
      <c r="B349" s="16">
        <f t="shared" si="66"/>
        <v>335</v>
      </c>
      <c r="C349" s="89" t="s">
        <v>383</v>
      </c>
      <c r="D349" s="89" t="str">
        <f t="shared" si="67"/>
        <v>VNBD08110767</v>
      </c>
      <c r="E349" s="16"/>
      <c r="F349" s="90" t="s">
        <v>80</v>
      </c>
      <c r="G349" s="95">
        <v>2000000</v>
      </c>
      <c r="H349" s="22">
        <f t="shared" si="56"/>
        <v>200000000000</v>
      </c>
      <c r="I349" s="96">
        <v>10.74</v>
      </c>
      <c r="J349" s="97">
        <v>39791</v>
      </c>
      <c r="K349" s="97">
        <f t="shared" si="57"/>
        <v>39777</v>
      </c>
      <c r="L349" s="98">
        <v>40872</v>
      </c>
      <c r="M349" s="23">
        <f t="shared" si="60"/>
        <v>40507</v>
      </c>
      <c r="N349" s="23">
        <f t="shared" si="65"/>
        <v>40493</v>
      </c>
      <c r="O349" s="23"/>
      <c r="P349" s="23"/>
      <c r="Q349" s="22">
        <f t="shared" si="58"/>
        <v>21480000000</v>
      </c>
      <c r="R349" s="24">
        <f t="shared" si="61"/>
        <v>0</v>
      </c>
      <c r="S349" s="25">
        <f t="shared" si="62"/>
        <v>21480000000</v>
      </c>
      <c r="T349" s="24">
        <f t="shared" si="63"/>
        <v>21480000</v>
      </c>
      <c r="U349" s="26"/>
      <c r="V349" s="1" t="str">
        <f t="shared" si="59"/>
        <v>Ng©n hµng Ph¸t triÓn ViÖt Nam</v>
      </c>
      <c r="W349" s="1">
        <v>1</v>
      </c>
    </row>
    <row r="350" spans="1:23" ht="18.75" customHeight="1">
      <c r="A350" s="1">
        <v>1</v>
      </c>
      <c r="B350" s="16">
        <f t="shared" si="66"/>
        <v>336</v>
      </c>
      <c r="C350" s="89" t="s">
        <v>384</v>
      </c>
      <c r="D350" s="89" t="str">
        <f t="shared" si="67"/>
        <v>VNBD08110858</v>
      </c>
      <c r="E350" s="16"/>
      <c r="F350" s="90" t="s">
        <v>80</v>
      </c>
      <c r="G350" s="95">
        <v>2000000</v>
      </c>
      <c r="H350" s="22">
        <f t="shared" si="56"/>
        <v>200000000000</v>
      </c>
      <c r="I350" s="96">
        <v>8.98</v>
      </c>
      <c r="J350" s="97">
        <v>39813</v>
      </c>
      <c r="K350" s="97">
        <f t="shared" si="57"/>
        <v>39805</v>
      </c>
      <c r="L350" s="98">
        <v>40900</v>
      </c>
      <c r="M350" s="23">
        <f t="shared" si="60"/>
        <v>40535</v>
      </c>
      <c r="N350" s="23">
        <f t="shared" si="65"/>
        <v>40521</v>
      </c>
      <c r="O350" s="23"/>
      <c r="P350" s="23"/>
      <c r="Q350" s="22">
        <f t="shared" si="58"/>
        <v>17960000000</v>
      </c>
      <c r="R350" s="24">
        <f t="shared" si="61"/>
        <v>0</v>
      </c>
      <c r="S350" s="25">
        <f t="shared" si="62"/>
        <v>17960000000</v>
      </c>
      <c r="T350" s="24">
        <f t="shared" si="63"/>
        <v>17960000</v>
      </c>
      <c r="U350" s="26"/>
      <c r="V350" s="1" t="str">
        <f t="shared" si="59"/>
        <v>Ng©n hµng Ph¸t triÓn ViÖt Nam</v>
      </c>
      <c r="W350" s="1">
        <v>1</v>
      </c>
    </row>
    <row r="351" spans="1:23" ht="18.75" customHeight="1">
      <c r="A351" s="1">
        <v>1</v>
      </c>
      <c r="B351" s="16">
        <f t="shared" si="66"/>
        <v>337</v>
      </c>
      <c r="C351" s="89" t="s">
        <v>385</v>
      </c>
      <c r="D351" s="89" t="str">
        <f t="shared" si="67"/>
        <v>VNBD08130476</v>
      </c>
      <c r="E351" s="16"/>
      <c r="F351" s="90" t="s">
        <v>25</v>
      </c>
      <c r="G351" s="95">
        <v>500000</v>
      </c>
      <c r="H351" s="22">
        <f t="shared" si="56"/>
        <v>50000000000</v>
      </c>
      <c r="I351" s="96">
        <v>15</v>
      </c>
      <c r="J351" s="97">
        <v>39721</v>
      </c>
      <c r="K351" s="97">
        <f t="shared" si="57"/>
        <v>39714</v>
      </c>
      <c r="L351" s="98">
        <v>41540</v>
      </c>
      <c r="M351" s="23">
        <f t="shared" si="60"/>
        <v>40444</v>
      </c>
      <c r="N351" s="23">
        <f t="shared" si="65"/>
        <v>40430</v>
      </c>
      <c r="O351" s="23"/>
      <c r="P351" s="23"/>
      <c r="Q351" s="22">
        <f t="shared" si="58"/>
        <v>7500000000</v>
      </c>
      <c r="R351" s="24">
        <f t="shared" si="61"/>
        <v>0</v>
      </c>
      <c r="S351" s="25">
        <f t="shared" si="62"/>
        <v>7500000000</v>
      </c>
      <c r="T351" s="24">
        <f t="shared" si="63"/>
        <v>7500000</v>
      </c>
      <c r="U351" s="26"/>
      <c r="V351" s="1" t="str">
        <f t="shared" si="59"/>
        <v>Ng©n hµng Ph¸t triÓn ViÖt Nam</v>
      </c>
      <c r="W351" s="1">
        <v>1</v>
      </c>
    </row>
    <row r="352" spans="1:23" ht="18.75" customHeight="1">
      <c r="A352" s="1">
        <v>1</v>
      </c>
      <c r="B352" s="16">
        <f t="shared" si="66"/>
        <v>338</v>
      </c>
      <c r="C352" s="89" t="s">
        <v>386</v>
      </c>
      <c r="D352" s="89" t="str">
        <f t="shared" si="67"/>
        <v>VNBD08130567</v>
      </c>
      <c r="E352" s="16"/>
      <c r="F352" s="90" t="s">
        <v>25</v>
      </c>
      <c r="G352" s="95">
        <v>500000</v>
      </c>
      <c r="H352" s="22">
        <f t="shared" si="56"/>
        <v>50000000000</v>
      </c>
      <c r="I352" s="96">
        <v>15</v>
      </c>
      <c r="J352" s="97">
        <v>39756</v>
      </c>
      <c r="K352" s="97">
        <f t="shared" si="57"/>
        <v>39749</v>
      </c>
      <c r="L352" s="98">
        <v>41575</v>
      </c>
      <c r="M352" s="23">
        <f t="shared" si="60"/>
        <v>40479</v>
      </c>
      <c r="N352" s="23">
        <f t="shared" si="65"/>
        <v>40465</v>
      </c>
      <c r="O352" s="23"/>
      <c r="P352" s="23"/>
      <c r="Q352" s="22">
        <f t="shared" si="58"/>
        <v>7500000000</v>
      </c>
      <c r="R352" s="24">
        <f t="shared" si="61"/>
        <v>0</v>
      </c>
      <c r="S352" s="25">
        <f t="shared" si="62"/>
        <v>7500000000</v>
      </c>
      <c r="T352" s="24">
        <f t="shared" si="63"/>
        <v>7500000</v>
      </c>
      <c r="U352" s="26"/>
      <c r="V352" s="1" t="str">
        <f t="shared" si="59"/>
        <v>Ng©n hµng Ph¸t triÓn ViÖt Nam</v>
      </c>
      <c r="W352" s="1">
        <v>1</v>
      </c>
    </row>
    <row r="353" spans="2:23" ht="18.75" customHeight="1">
      <c r="B353" s="16">
        <f t="shared" si="66"/>
        <v>339</v>
      </c>
      <c r="C353" s="89" t="s">
        <v>387</v>
      </c>
      <c r="D353" s="89" t="str">
        <f t="shared" si="67"/>
        <v>VNBD08130609</v>
      </c>
      <c r="E353" s="16"/>
      <c r="F353" s="90" t="s">
        <v>25</v>
      </c>
      <c r="G353" s="95">
        <v>1900000</v>
      </c>
      <c r="H353" s="22">
        <f t="shared" si="56"/>
        <v>190000000000</v>
      </c>
      <c r="I353" s="96">
        <v>15</v>
      </c>
      <c r="J353" s="97">
        <v>39763</v>
      </c>
      <c r="K353" s="97">
        <f t="shared" si="57"/>
        <v>39756</v>
      </c>
      <c r="L353" s="98">
        <v>41582</v>
      </c>
      <c r="M353" s="23">
        <f t="shared" si="60"/>
        <v>40486</v>
      </c>
      <c r="N353" s="23">
        <f t="shared" si="65"/>
        <v>40472</v>
      </c>
      <c r="O353" s="23"/>
      <c r="P353" s="23"/>
      <c r="Q353" s="22">
        <f t="shared" si="58"/>
        <v>28500000000</v>
      </c>
      <c r="R353" s="24">
        <f t="shared" si="61"/>
        <v>0</v>
      </c>
      <c r="S353" s="25">
        <f t="shared" si="62"/>
        <v>28500000000</v>
      </c>
      <c r="T353" s="24">
        <f t="shared" si="63"/>
        <v>28500000</v>
      </c>
      <c r="U353" s="26"/>
      <c r="V353" s="1" t="str">
        <f t="shared" si="59"/>
        <v>Ng©n hµng Ph¸t triÓn ViÖt Nam</v>
      </c>
      <c r="W353" s="1">
        <v>1</v>
      </c>
    </row>
    <row r="354" spans="1:23" ht="18.75" customHeight="1">
      <c r="A354" s="1">
        <v>1</v>
      </c>
      <c r="B354" s="16">
        <f t="shared" si="66"/>
        <v>340</v>
      </c>
      <c r="C354" s="89" t="s">
        <v>388</v>
      </c>
      <c r="D354" s="89" t="str">
        <f t="shared" si="67"/>
        <v>VNBD08130757</v>
      </c>
      <c r="E354" s="16"/>
      <c r="F354" s="90" t="s">
        <v>25</v>
      </c>
      <c r="G354" s="95">
        <v>280000</v>
      </c>
      <c r="H354" s="22">
        <f t="shared" si="56"/>
        <v>28000000000</v>
      </c>
      <c r="I354" s="96">
        <v>9.8</v>
      </c>
      <c r="J354" s="97">
        <v>39790</v>
      </c>
      <c r="K354" s="97">
        <f t="shared" si="57"/>
        <v>39784</v>
      </c>
      <c r="L354" s="98">
        <v>41610</v>
      </c>
      <c r="M354" s="23">
        <f t="shared" si="60"/>
        <v>40514</v>
      </c>
      <c r="N354" s="23">
        <f t="shared" si="65"/>
        <v>40500</v>
      </c>
      <c r="O354" s="23"/>
      <c r="P354" s="23"/>
      <c r="Q354" s="22">
        <f t="shared" si="58"/>
        <v>2744000000</v>
      </c>
      <c r="R354" s="24">
        <f t="shared" si="61"/>
        <v>0</v>
      </c>
      <c r="S354" s="25">
        <f t="shared" si="62"/>
        <v>2744000000</v>
      </c>
      <c r="T354" s="24">
        <f t="shared" si="63"/>
        <v>2744000</v>
      </c>
      <c r="U354" s="26"/>
      <c r="V354" s="1" t="str">
        <f t="shared" si="59"/>
        <v>Ng©n hµng Ph¸t triÓn ViÖt Nam</v>
      </c>
      <c r="W354" s="1">
        <v>1</v>
      </c>
    </row>
    <row r="355" spans="2:23" ht="18.75" customHeight="1">
      <c r="B355" s="16">
        <f t="shared" si="66"/>
        <v>341</v>
      </c>
      <c r="C355" s="89" t="s">
        <v>389</v>
      </c>
      <c r="D355" s="89" t="str">
        <f t="shared" si="67"/>
        <v>VNBD08130773</v>
      </c>
      <c r="E355" s="16"/>
      <c r="F355" s="90" t="s">
        <v>25</v>
      </c>
      <c r="G355" s="95">
        <v>3000000</v>
      </c>
      <c r="H355" s="22">
        <f t="shared" si="56"/>
        <v>300000000000</v>
      </c>
      <c r="I355" s="96">
        <v>10.89</v>
      </c>
      <c r="J355" s="97">
        <v>39791</v>
      </c>
      <c r="K355" s="97">
        <f t="shared" si="57"/>
        <v>39777</v>
      </c>
      <c r="L355" s="98">
        <v>41603</v>
      </c>
      <c r="M355" s="23">
        <f t="shared" si="60"/>
        <v>40507</v>
      </c>
      <c r="N355" s="23">
        <f t="shared" si="65"/>
        <v>40493</v>
      </c>
      <c r="O355" s="23"/>
      <c r="P355" s="23"/>
      <c r="Q355" s="22">
        <f t="shared" si="58"/>
        <v>32670000000</v>
      </c>
      <c r="R355" s="24">
        <f t="shared" si="61"/>
        <v>0</v>
      </c>
      <c r="S355" s="25">
        <f t="shared" si="62"/>
        <v>32670000000</v>
      </c>
      <c r="T355" s="24">
        <f t="shared" si="63"/>
        <v>32670000</v>
      </c>
      <c r="U355" s="26"/>
      <c r="V355" s="1" t="str">
        <f t="shared" si="59"/>
        <v>Ng©n hµng Ph¸t triÓn ViÖt Nam</v>
      </c>
      <c r="W355" s="1">
        <v>1</v>
      </c>
    </row>
    <row r="356" spans="1:23" ht="18.75" customHeight="1">
      <c r="A356" s="1">
        <v>1</v>
      </c>
      <c r="B356" s="16">
        <f t="shared" si="66"/>
        <v>342</v>
      </c>
      <c r="C356" s="89" t="s">
        <v>390</v>
      </c>
      <c r="D356" s="89" t="str">
        <f t="shared" si="67"/>
        <v>VNBD08180307</v>
      </c>
      <c r="E356" s="16"/>
      <c r="F356" s="90" t="s">
        <v>53</v>
      </c>
      <c r="G356" s="95">
        <v>1170000</v>
      </c>
      <c r="H356" s="22">
        <f t="shared" si="56"/>
        <v>117000000000</v>
      </c>
      <c r="I356" s="96">
        <v>15</v>
      </c>
      <c r="J356" s="97">
        <v>39687</v>
      </c>
      <c r="K356" s="97">
        <f t="shared" si="57"/>
        <v>39680</v>
      </c>
      <c r="L356" s="98">
        <v>43332</v>
      </c>
      <c r="M356" s="23">
        <f t="shared" si="60"/>
        <v>40410</v>
      </c>
      <c r="N356" s="23">
        <f t="shared" si="65"/>
        <v>40396</v>
      </c>
      <c r="O356" s="23"/>
      <c r="P356" s="23"/>
      <c r="Q356" s="22">
        <f t="shared" si="58"/>
        <v>17550000000</v>
      </c>
      <c r="R356" s="24">
        <f t="shared" si="61"/>
        <v>0</v>
      </c>
      <c r="S356" s="25">
        <f t="shared" si="62"/>
        <v>17550000000</v>
      </c>
      <c r="T356" s="27">
        <f t="shared" si="63"/>
        <v>17550000</v>
      </c>
      <c r="U356" s="26"/>
      <c r="V356" s="1" t="str">
        <f t="shared" si="59"/>
        <v>Ng©n hµng Ph¸t triÓn ViÖt Nam</v>
      </c>
      <c r="W356" s="1">
        <v>1</v>
      </c>
    </row>
    <row r="357" spans="1:23" ht="18.75" customHeight="1">
      <c r="A357" s="1">
        <v>1</v>
      </c>
      <c r="B357" s="16">
        <f t="shared" si="66"/>
        <v>343</v>
      </c>
      <c r="C357" s="89" t="s">
        <v>391</v>
      </c>
      <c r="D357" s="89" t="str">
        <f t="shared" si="67"/>
        <v>VNBD08230235</v>
      </c>
      <c r="E357" s="16"/>
      <c r="F357" s="90" t="s">
        <v>174</v>
      </c>
      <c r="G357" s="95">
        <v>70000</v>
      </c>
      <c r="H357" s="22">
        <f t="shared" si="56"/>
        <v>7000000000</v>
      </c>
      <c r="I357" s="96">
        <v>15</v>
      </c>
      <c r="J357" s="97">
        <v>39652</v>
      </c>
      <c r="K357" s="97">
        <f t="shared" si="57"/>
        <v>39647</v>
      </c>
      <c r="L357" s="98">
        <v>45125</v>
      </c>
      <c r="M357" s="23">
        <f t="shared" si="60"/>
        <v>40377</v>
      </c>
      <c r="N357" s="23">
        <f t="shared" si="65"/>
        <v>40363</v>
      </c>
      <c r="O357" s="23"/>
      <c r="P357" s="23"/>
      <c r="Q357" s="22">
        <f t="shared" si="58"/>
        <v>1050000000</v>
      </c>
      <c r="R357" s="24">
        <f t="shared" si="61"/>
        <v>0</v>
      </c>
      <c r="S357" s="25">
        <f t="shared" si="62"/>
        <v>1050000000</v>
      </c>
      <c r="T357" s="24">
        <f t="shared" si="63"/>
        <v>1050000</v>
      </c>
      <c r="U357" s="26"/>
      <c r="V357" s="1" t="str">
        <f t="shared" si="59"/>
        <v>Ng©n hµng Ph¸t triÓn ViÖt Nam</v>
      </c>
      <c r="W357" s="1">
        <v>1</v>
      </c>
    </row>
    <row r="358" spans="1:23" ht="18.75" customHeight="1">
      <c r="A358" s="1">
        <v>1</v>
      </c>
      <c r="B358" s="16">
        <f t="shared" si="66"/>
        <v>344</v>
      </c>
      <c r="C358" s="89" t="s">
        <v>392</v>
      </c>
      <c r="D358" s="89" t="str">
        <f t="shared" si="67"/>
        <v>VNBD08230318</v>
      </c>
      <c r="E358" s="16"/>
      <c r="F358" s="90" t="s">
        <v>174</v>
      </c>
      <c r="G358" s="95">
        <v>1000000</v>
      </c>
      <c r="H358" s="22">
        <f t="shared" si="56"/>
        <v>100000000000</v>
      </c>
      <c r="I358" s="96">
        <v>15</v>
      </c>
      <c r="J358" s="97">
        <v>39687</v>
      </c>
      <c r="K358" s="97">
        <f t="shared" si="57"/>
        <v>39680</v>
      </c>
      <c r="L358" s="98">
        <v>45158</v>
      </c>
      <c r="M358" s="23">
        <f t="shared" si="60"/>
        <v>40410</v>
      </c>
      <c r="N358" s="23">
        <f t="shared" si="65"/>
        <v>40396</v>
      </c>
      <c r="O358" s="23"/>
      <c r="P358" s="23"/>
      <c r="Q358" s="22">
        <f t="shared" si="58"/>
        <v>15000000000</v>
      </c>
      <c r="R358" s="24">
        <f t="shared" si="61"/>
        <v>0</v>
      </c>
      <c r="S358" s="25">
        <f t="shared" si="62"/>
        <v>15000000000</v>
      </c>
      <c r="T358" s="27">
        <f t="shared" si="63"/>
        <v>15000000</v>
      </c>
      <c r="U358" s="26"/>
      <c r="V358" s="1" t="str">
        <f t="shared" si="59"/>
        <v>Ng©n hµng Ph¸t triÓn ViÖt Nam</v>
      </c>
      <c r="W358" s="1">
        <v>1</v>
      </c>
    </row>
    <row r="359" spans="1:23" ht="18.75" customHeight="1">
      <c r="A359" s="1">
        <v>1</v>
      </c>
      <c r="B359" s="16">
        <f t="shared" si="66"/>
        <v>345</v>
      </c>
      <c r="C359" s="89" t="s">
        <v>393</v>
      </c>
      <c r="D359" s="89" t="str">
        <f t="shared" si="67"/>
        <v>VNBD08230326</v>
      </c>
      <c r="E359" s="16"/>
      <c r="F359" s="90" t="s">
        <v>174</v>
      </c>
      <c r="G359" s="95">
        <v>1290000</v>
      </c>
      <c r="H359" s="22">
        <f t="shared" si="56"/>
        <v>129000000000</v>
      </c>
      <c r="I359" s="96">
        <v>15</v>
      </c>
      <c r="J359" s="97">
        <v>39687</v>
      </c>
      <c r="K359" s="97">
        <f>+DATE(YEAR(L359)-F359,MONTH(L359),DAY(L359))</f>
        <v>39664</v>
      </c>
      <c r="L359" s="98">
        <v>45142</v>
      </c>
      <c r="M359" s="23">
        <f t="shared" si="60"/>
        <v>40394</v>
      </c>
      <c r="N359" s="23">
        <f t="shared" si="65"/>
        <v>40380</v>
      </c>
      <c r="O359" s="23"/>
      <c r="P359" s="23"/>
      <c r="Q359" s="22">
        <f t="shared" si="58"/>
        <v>19350000000</v>
      </c>
      <c r="R359" s="24">
        <f t="shared" si="61"/>
        <v>0</v>
      </c>
      <c r="S359" s="25">
        <f t="shared" si="62"/>
        <v>19350000000</v>
      </c>
      <c r="T359" s="27">
        <f t="shared" si="63"/>
        <v>19350000</v>
      </c>
      <c r="U359" s="26"/>
      <c r="V359" s="1" t="str">
        <f t="shared" si="59"/>
        <v>Ng©n hµng Ph¸t triÓn ViÖt Nam</v>
      </c>
      <c r="W359" s="1">
        <v>1</v>
      </c>
    </row>
    <row r="360" spans="1:23" ht="18.75" customHeight="1">
      <c r="A360" s="1">
        <v>1</v>
      </c>
      <c r="B360" s="16">
        <f t="shared" si="66"/>
        <v>346</v>
      </c>
      <c r="C360" s="89" t="s">
        <v>394</v>
      </c>
      <c r="D360" s="89" t="str">
        <f t="shared" si="67"/>
        <v>VNBD08230425</v>
      </c>
      <c r="E360" s="16"/>
      <c r="F360" s="90" t="s">
        <v>174</v>
      </c>
      <c r="G360" s="95">
        <v>1100000</v>
      </c>
      <c r="H360" s="22">
        <f aca="true" t="shared" si="68" ref="H360:H495">G360*100000</f>
        <v>110000000000</v>
      </c>
      <c r="I360" s="96">
        <v>15</v>
      </c>
      <c r="J360" s="97">
        <v>39713</v>
      </c>
      <c r="K360" s="97">
        <f>+DATE(YEAR(L360)-F360,MONTH(L360),DAY(L360))</f>
        <v>39706</v>
      </c>
      <c r="L360" s="98">
        <v>45184</v>
      </c>
      <c r="M360" s="23">
        <f>+DATE(2010,MONTH(L360),DAY(L360))</f>
        <v>40436</v>
      </c>
      <c r="N360" s="23">
        <f t="shared" si="65"/>
        <v>40422</v>
      </c>
      <c r="O360" s="23"/>
      <c r="P360" s="23"/>
      <c r="Q360" s="22">
        <f aca="true" t="shared" si="69" ref="Q360:Q377">G360*I360*1000</f>
        <v>16500000000</v>
      </c>
      <c r="R360" s="24">
        <f>+IF(L360=M360,H360,0)</f>
        <v>0</v>
      </c>
      <c r="S360" s="25">
        <f t="shared" si="62"/>
        <v>16500000000</v>
      </c>
      <c r="T360" s="24">
        <f t="shared" si="63"/>
        <v>16500000</v>
      </c>
      <c r="U360" s="26"/>
      <c r="V360" s="1" t="str">
        <f>+VLOOKUP(C360,$AA$230:$AB$983,2,0)</f>
        <v>Ng©n hµng Ph¸t triÓn ViÖt Nam</v>
      </c>
      <c r="W360" s="1">
        <v>1</v>
      </c>
    </row>
    <row r="361" spans="1:23" ht="18.75" customHeight="1">
      <c r="A361" s="1">
        <v>1</v>
      </c>
      <c r="B361" s="16">
        <f t="shared" si="66"/>
        <v>347</v>
      </c>
      <c r="C361" s="89" t="s">
        <v>395</v>
      </c>
      <c r="D361" s="89" t="str">
        <f t="shared" si="67"/>
        <v>VNBD08230508</v>
      </c>
      <c r="E361" s="16"/>
      <c r="F361" s="90" t="s">
        <v>174</v>
      </c>
      <c r="G361" s="95">
        <v>850000</v>
      </c>
      <c r="H361" s="22">
        <f t="shared" si="68"/>
        <v>85000000000</v>
      </c>
      <c r="I361" s="96">
        <v>15</v>
      </c>
      <c r="J361" s="97">
        <v>39729</v>
      </c>
      <c r="K361" s="97">
        <f>+DATE(YEAR(L361)-F361,MONTH(L361),DAY(L361))</f>
        <v>39721</v>
      </c>
      <c r="L361" s="98">
        <v>45199</v>
      </c>
      <c r="M361" s="23">
        <f>+DATE(2010,MONTH(L361),DAY(L361))</f>
        <v>40451</v>
      </c>
      <c r="N361" s="23">
        <f>+M361-14</f>
        <v>40437</v>
      </c>
      <c r="O361" s="23"/>
      <c r="P361" s="23"/>
      <c r="Q361" s="22">
        <f t="shared" si="69"/>
        <v>12750000000</v>
      </c>
      <c r="R361" s="24">
        <f>+IF(L361=M361,H361,0)</f>
        <v>0</v>
      </c>
      <c r="S361" s="25">
        <f aca="true" t="shared" si="70" ref="S361:S377">+Q361+R361</f>
        <v>12750000000</v>
      </c>
      <c r="T361" s="24">
        <f aca="true" t="shared" si="71" ref="T361:T373">+S361*0.1%</f>
        <v>12750000</v>
      </c>
      <c r="U361" s="26"/>
      <c r="V361" s="1" t="str">
        <f>+VLOOKUP(C361,$AA$230:$AB$983,2,0)</f>
        <v>Ng©n hµng Ph¸t triÓn ViÖt Nam</v>
      </c>
      <c r="W361" s="1">
        <v>1</v>
      </c>
    </row>
    <row r="362" spans="1:23" ht="18.75" customHeight="1">
      <c r="A362" s="1">
        <v>1</v>
      </c>
      <c r="B362" s="16">
        <f t="shared" si="66"/>
        <v>348</v>
      </c>
      <c r="C362" s="89" t="s">
        <v>396</v>
      </c>
      <c r="D362" s="89" t="str">
        <f t="shared" si="67"/>
        <v>VNBD09190081</v>
      </c>
      <c r="E362" s="16"/>
      <c r="F362" s="90" t="s">
        <v>53</v>
      </c>
      <c r="G362" s="95">
        <v>1000000</v>
      </c>
      <c r="H362" s="22">
        <f t="shared" si="68"/>
        <v>100000000000</v>
      </c>
      <c r="I362" s="96">
        <v>9.2</v>
      </c>
      <c r="J362" s="97">
        <v>40004</v>
      </c>
      <c r="K362" s="97">
        <f>+DATE(YEAR(L362)-F362,MONTH(L362),DAY(L362))</f>
        <v>39987</v>
      </c>
      <c r="L362" s="98">
        <v>43639</v>
      </c>
      <c r="M362" s="23">
        <f>+DATE(2010,MONTH(L362),DAY(L362))</f>
        <v>40352</v>
      </c>
      <c r="N362" s="23">
        <f>+M362-14</f>
        <v>40338</v>
      </c>
      <c r="O362" s="23"/>
      <c r="P362" s="23"/>
      <c r="Q362" s="22">
        <f t="shared" si="69"/>
        <v>9200000000</v>
      </c>
      <c r="R362" s="24">
        <f>+IF(L362=M362,H362,0)</f>
        <v>0</v>
      </c>
      <c r="S362" s="25">
        <f t="shared" si="70"/>
        <v>9200000000</v>
      </c>
      <c r="T362" s="24">
        <f t="shared" si="71"/>
        <v>9200000</v>
      </c>
      <c r="U362" s="26"/>
      <c r="V362" s="1" t="str">
        <f>+VLOOKUP(C362,$AA$230:$AB$983,2,0)</f>
        <v>Ng©n hµng Ph¸t triÓn ViÖt Nam</v>
      </c>
      <c r="W362" s="1">
        <v>1</v>
      </c>
    </row>
    <row r="363" spans="2:23" ht="18.75" customHeight="1">
      <c r="B363" s="16">
        <f aca="true" t="shared" si="72" ref="B363:B426">+B362+1</f>
        <v>349</v>
      </c>
      <c r="C363" s="89" t="s">
        <v>397</v>
      </c>
      <c r="D363" s="89" t="s">
        <v>398</v>
      </c>
      <c r="E363" s="16"/>
      <c r="F363" s="90" t="s">
        <v>53</v>
      </c>
      <c r="G363" s="95">
        <v>2500000</v>
      </c>
      <c r="H363" s="22">
        <f t="shared" si="68"/>
        <v>250000000000</v>
      </c>
      <c r="I363" s="96">
        <v>9.9</v>
      </c>
      <c r="J363" s="97">
        <v>40142</v>
      </c>
      <c r="K363" s="97">
        <f>+DATE(YEAR(L363)-F363,MONTH(L363),DAY(L363))</f>
        <v>40133</v>
      </c>
      <c r="L363" s="98">
        <v>43785</v>
      </c>
      <c r="M363" s="23">
        <f>+DATE(2010,MONTH(L363),DAY(L363))</f>
        <v>40498</v>
      </c>
      <c r="N363" s="23">
        <f>+M363-14</f>
        <v>40484</v>
      </c>
      <c r="O363" s="23"/>
      <c r="P363" s="23"/>
      <c r="Q363" s="22">
        <f t="shared" si="69"/>
        <v>24750000000</v>
      </c>
      <c r="R363" s="24">
        <f>+IF(L363=M363,H363,0)</f>
        <v>0</v>
      </c>
      <c r="S363" s="25">
        <f t="shared" si="70"/>
        <v>24750000000</v>
      </c>
      <c r="T363" s="24">
        <f t="shared" si="71"/>
        <v>24750000</v>
      </c>
      <c r="U363" s="26"/>
      <c r="V363" s="1" t="str">
        <f>+VLOOKUP(C363,$AA$230:$AB$983,2,0)</f>
        <v>Ng©n hµng Ph¸t triÓn ViÖt Nam</v>
      </c>
      <c r="W363" s="1">
        <v>1</v>
      </c>
    </row>
    <row r="364" spans="2:23" ht="18" customHeight="1">
      <c r="B364" s="16">
        <f t="shared" si="72"/>
        <v>350</v>
      </c>
      <c r="C364" s="78" t="s">
        <v>399</v>
      </c>
      <c r="D364" s="89" t="s">
        <v>400</v>
      </c>
      <c r="E364" s="16"/>
      <c r="F364" s="90">
        <v>5</v>
      </c>
      <c r="G364" s="95">
        <v>50000</v>
      </c>
      <c r="H364" s="22">
        <f t="shared" si="68"/>
        <v>5000000000</v>
      </c>
      <c r="I364" s="96">
        <v>9</v>
      </c>
      <c r="J364" s="97">
        <v>40149</v>
      </c>
      <c r="K364" s="97">
        <v>40141</v>
      </c>
      <c r="L364" s="98">
        <v>41967</v>
      </c>
      <c r="M364" s="23">
        <f>+DATE(2010,MONTH(L364),DAY(L364))</f>
        <v>40506</v>
      </c>
      <c r="N364" s="23">
        <f>+M364-14</f>
        <v>40492</v>
      </c>
      <c r="O364" s="23"/>
      <c r="P364" s="23"/>
      <c r="Q364" s="22">
        <f t="shared" si="69"/>
        <v>450000000</v>
      </c>
      <c r="R364" s="24">
        <f>+IF(L364=M364,H364,0)</f>
        <v>0</v>
      </c>
      <c r="S364" s="25">
        <f t="shared" si="70"/>
        <v>450000000</v>
      </c>
      <c r="T364" s="24">
        <f t="shared" si="71"/>
        <v>450000</v>
      </c>
      <c r="U364" s="26"/>
      <c r="W364" s="1">
        <v>1</v>
      </c>
    </row>
    <row r="365" spans="1:23" s="41" customFormat="1" ht="20.25" customHeight="1">
      <c r="A365" s="1">
        <v>1</v>
      </c>
      <c r="B365" s="16">
        <f t="shared" si="72"/>
        <v>351</v>
      </c>
      <c r="C365" s="30" t="s">
        <v>401</v>
      </c>
      <c r="D365" s="30" t="s">
        <v>402</v>
      </c>
      <c r="E365" s="29" t="s">
        <v>24</v>
      </c>
      <c r="F365" s="31">
        <v>15</v>
      </c>
      <c r="G365" s="32">
        <v>700000</v>
      </c>
      <c r="H365" s="33">
        <f t="shared" si="68"/>
        <v>70000000000</v>
      </c>
      <c r="I365" s="34">
        <v>9.4</v>
      </c>
      <c r="J365" s="35">
        <v>38020</v>
      </c>
      <c r="K365" s="35">
        <v>38001</v>
      </c>
      <c r="L365" s="35">
        <v>43480</v>
      </c>
      <c r="M365" s="36">
        <v>40193</v>
      </c>
      <c r="N365" s="36">
        <v>40178</v>
      </c>
      <c r="O365" s="36">
        <v>40543</v>
      </c>
      <c r="P365" s="36"/>
      <c r="Q365" s="33">
        <f t="shared" si="69"/>
        <v>6580000000</v>
      </c>
      <c r="R365" s="24">
        <f aca="true" t="shared" si="73" ref="R365:R380">+IF(L365=M365,H365,0)</f>
        <v>0</v>
      </c>
      <c r="S365" s="25">
        <f t="shared" si="70"/>
        <v>6580000000</v>
      </c>
      <c r="T365" s="24">
        <f t="shared" si="71"/>
        <v>6580000</v>
      </c>
      <c r="U365" s="40"/>
      <c r="W365" s="1">
        <v>1</v>
      </c>
    </row>
    <row r="366" spans="1:23" s="41" customFormat="1" ht="24.75" customHeight="1">
      <c r="A366" s="1">
        <v>1</v>
      </c>
      <c r="B366" s="16">
        <f t="shared" si="72"/>
        <v>352</v>
      </c>
      <c r="C366" s="30" t="s">
        <v>403</v>
      </c>
      <c r="D366" s="30" t="s">
        <v>404</v>
      </c>
      <c r="E366" s="29" t="s">
        <v>24</v>
      </c>
      <c r="F366" s="31">
        <v>10</v>
      </c>
      <c r="G366" s="32">
        <v>550000</v>
      </c>
      <c r="H366" s="33">
        <f t="shared" si="68"/>
        <v>55000000000</v>
      </c>
      <c r="I366" s="34">
        <v>9.2</v>
      </c>
      <c r="J366" s="35">
        <v>37663</v>
      </c>
      <c r="K366" s="35">
        <v>37642</v>
      </c>
      <c r="L366" s="35">
        <v>41295</v>
      </c>
      <c r="M366" s="36">
        <v>40199</v>
      </c>
      <c r="N366" s="36">
        <v>40185</v>
      </c>
      <c r="O366" s="36">
        <v>40550</v>
      </c>
      <c r="P366" s="36"/>
      <c r="Q366" s="33">
        <f t="shared" si="69"/>
        <v>5060000000</v>
      </c>
      <c r="R366" s="24">
        <f t="shared" si="73"/>
        <v>0</v>
      </c>
      <c r="S366" s="25">
        <f t="shared" si="70"/>
        <v>5060000000</v>
      </c>
      <c r="T366" s="24">
        <f t="shared" si="71"/>
        <v>5060000</v>
      </c>
      <c r="U366" s="40"/>
      <c r="W366" s="1">
        <v>1</v>
      </c>
    </row>
    <row r="367" spans="1:23" s="41" customFormat="1" ht="18.75" customHeight="1">
      <c r="A367" s="1">
        <v>1</v>
      </c>
      <c r="B367" s="16">
        <f t="shared" si="72"/>
        <v>353</v>
      </c>
      <c r="C367" s="30" t="s">
        <v>405</v>
      </c>
      <c r="D367" s="30" t="s">
        <v>406</v>
      </c>
      <c r="E367" s="29" t="s">
        <v>24</v>
      </c>
      <c r="F367" s="31">
        <v>15</v>
      </c>
      <c r="G367" s="32">
        <v>500000</v>
      </c>
      <c r="H367" s="33">
        <f t="shared" si="68"/>
        <v>50000000000</v>
      </c>
      <c r="I367" s="34">
        <v>9.4</v>
      </c>
      <c r="J367" s="35">
        <v>38033</v>
      </c>
      <c r="K367" s="35">
        <v>38020</v>
      </c>
      <c r="L367" s="35">
        <v>43499</v>
      </c>
      <c r="M367" s="36">
        <v>40212</v>
      </c>
      <c r="N367" s="36">
        <v>40198</v>
      </c>
      <c r="O367" s="36"/>
      <c r="P367" s="36"/>
      <c r="Q367" s="33">
        <f t="shared" si="69"/>
        <v>4700000000</v>
      </c>
      <c r="R367" s="24">
        <f t="shared" si="73"/>
        <v>0</v>
      </c>
      <c r="S367" s="25">
        <f t="shared" si="70"/>
        <v>4700000000</v>
      </c>
      <c r="T367" s="24">
        <f t="shared" si="71"/>
        <v>4700000</v>
      </c>
      <c r="U367" s="40"/>
      <c r="W367" s="1">
        <v>1</v>
      </c>
    </row>
    <row r="368" spans="1:23" s="41" customFormat="1" ht="18.75" customHeight="1">
      <c r="A368" s="1">
        <v>1</v>
      </c>
      <c r="B368" s="16">
        <f t="shared" si="72"/>
        <v>354</v>
      </c>
      <c r="C368" s="30" t="s">
        <v>407</v>
      </c>
      <c r="D368" s="30" t="s">
        <v>408</v>
      </c>
      <c r="E368" s="29" t="s">
        <v>24</v>
      </c>
      <c r="F368" s="31">
        <v>15</v>
      </c>
      <c r="G368" s="32">
        <v>1000000</v>
      </c>
      <c r="H368" s="33">
        <f t="shared" si="68"/>
        <v>100000000000</v>
      </c>
      <c r="I368" s="34">
        <v>9.4</v>
      </c>
      <c r="J368" s="35">
        <v>38037</v>
      </c>
      <c r="K368" s="35">
        <v>38026</v>
      </c>
      <c r="L368" s="35">
        <v>43505</v>
      </c>
      <c r="M368" s="36">
        <v>40218</v>
      </c>
      <c r="N368" s="36">
        <v>40204</v>
      </c>
      <c r="O368" s="36"/>
      <c r="P368" s="36"/>
      <c r="Q368" s="33">
        <f t="shared" si="69"/>
        <v>9400000000</v>
      </c>
      <c r="R368" s="24">
        <f t="shared" si="73"/>
        <v>0</v>
      </c>
      <c r="S368" s="25">
        <f t="shared" si="70"/>
        <v>9400000000</v>
      </c>
      <c r="T368" s="24">
        <f t="shared" si="71"/>
        <v>9400000</v>
      </c>
      <c r="U368" s="40"/>
      <c r="W368" s="1">
        <v>1</v>
      </c>
    </row>
    <row r="369" spans="2:21" s="41" customFormat="1" ht="18.75" customHeight="1">
      <c r="B369" s="16">
        <f t="shared" si="72"/>
        <v>355</v>
      </c>
      <c r="C369" s="30" t="s">
        <v>409</v>
      </c>
      <c r="D369" s="30" t="s">
        <v>410</v>
      </c>
      <c r="E369" s="29" t="s">
        <v>125</v>
      </c>
      <c r="F369" s="31"/>
      <c r="G369" s="32"/>
      <c r="H369" s="33">
        <f t="shared" si="68"/>
        <v>0</v>
      </c>
      <c r="I369" s="34"/>
      <c r="J369" s="35"/>
      <c r="K369" s="35"/>
      <c r="L369" s="35"/>
      <c r="M369" s="36"/>
      <c r="N369" s="36"/>
      <c r="O369" s="36"/>
      <c r="P369" s="36"/>
      <c r="Q369" s="33">
        <f t="shared" si="69"/>
        <v>0</v>
      </c>
      <c r="R369" s="24">
        <f t="shared" si="73"/>
        <v>0</v>
      </c>
      <c r="S369" s="25">
        <f t="shared" si="70"/>
        <v>0</v>
      </c>
      <c r="T369" s="24">
        <f t="shared" si="71"/>
        <v>0</v>
      </c>
      <c r="U369" s="40"/>
    </row>
    <row r="370" spans="1:23" s="41" customFormat="1" ht="18.75" customHeight="1">
      <c r="A370" s="1">
        <v>1</v>
      </c>
      <c r="B370" s="16">
        <f t="shared" si="72"/>
        <v>356</v>
      </c>
      <c r="C370" s="30" t="s">
        <v>411</v>
      </c>
      <c r="D370" s="30" t="s">
        <v>412</v>
      </c>
      <c r="E370" s="29" t="s">
        <v>24</v>
      </c>
      <c r="F370" s="31">
        <v>15</v>
      </c>
      <c r="G370" s="32">
        <v>500000</v>
      </c>
      <c r="H370" s="33">
        <f t="shared" si="68"/>
        <v>50000000000</v>
      </c>
      <c r="I370" s="34">
        <v>8.59</v>
      </c>
      <c r="J370" s="35">
        <v>38037</v>
      </c>
      <c r="K370" s="35">
        <v>38033</v>
      </c>
      <c r="L370" s="35">
        <v>43512</v>
      </c>
      <c r="M370" s="36">
        <v>40225</v>
      </c>
      <c r="N370" s="36">
        <v>40210</v>
      </c>
      <c r="O370" s="36"/>
      <c r="P370" s="36"/>
      <c r="Q370" s="33">
        <f t="shared" si="69"/>
        <v>4295000000</v>
      </c>
      <c r="R370" s="24">
        <f t="shared" si="73"/>
        <v>0</v>
      </c>
      <c r="S370" s="25">
        <f t="shared" si="70"/>
        <v>4295000000</v>
      </c>
      <c r="T370" s="24">
        <f t="shared" si="71"/>
        <v>4295000</v>
      </c>
      <c r="U370" s="40"/>
      <c r="W370" s="1">
        <v>1</v>
      </c>
    </row>
    <row r="371" spans="1:23" s="41" customFormat="1" ht="18.75" customHeight="1">
      <c r="A371" s="1">
        <v>1</v>
      </c>
      <c r="B371" s="16">
        <f t="shared" si="72"/>
        <v>357</v>
      </c>
      <c r="C371" s="30" t="s">
        <v>413</v>
      </c>
      <c r="D371" s="30" t="s">
        <v>414</v>
      </c>
      <c r="E371" s="29" t="s">
        <v>24</v>
      </c>
      <c r="F371" s="31">
        <v>15</v>
      </c>
      <c r="G371" s="32">
        <v>1500000</v>
      </c>
      <c r="H371" s="33">
        <f t="shared" si="68"/>
        <v>150000000000</v>
      </c>
      <c r="I371" s="34">
        <v>9.4</v>
      </c>
      <c r="J371" s="35">
        <v>38037</v>
      </c>
      <c r="K371" s="35">
        <v>38034</v>
      </c>
      <c r="L371" s="35">
        <v>43513</v>
      </c>
      <c r="M371" s="36">
        <v>40226</v>
      </c>
      <c r="N371" s="36">
        <v>40210</v>
      </c>
      <c r="O371" s="36"/>
      <c r="P371" s="36"/>
      <c r="Q371" s="33">
        <f t="shared" si="69"/>
        <v>14100000000</v>
      </c>
      <c r="R371" s="24">
        <f t="shared" si="73"/>
        <v>0</v>
      </c>
      <c r="S371" s="25">
        <f t="shared" si="70"/>
        <v>14100000000</v>
      </c>
      <c r="T371" s="24">
        <f t="shared" si="71"/>
        <v>14100000</v>
      </c>
      <c r="U371" s="40"/>
      <c r="W371" s="1">
        <v>1</v>
      </c>
    </row>
    <row r="372" spans="1:23" s="41" customFormat="1" ht="18.75" customHeight="1">
      <c r="A372" s="1">
        <v>1</v>
      </c>
      <c r="B372" s="16">
        <f t="shared" si="72"/>
        <v>358</v>
      </c>
      <c r="C372" s="30" t="s">
        <v>415</v>
      </c>
      <c r="D372" s="30" t="s">
        <v>416</v>
      </c>
      <c r="E372" s="29" t="s">
        <v>24</v>
      </c>
      <c r="F372" s="31">
        <v>15</v>
      </c>
      <c r="G372" s="32">
        <v>1500000</v>
      </c>
      <c r="H372" s="33">
        <f t="shared" si="68"/>
        <v>150000000000</v>
      </c>
      <c r="I372" s="34">
        <v>9.4</v>
      </c>
      <c r="J372" s="35">
        <v>38054</v>
      </c>
      <c r="K372" s="35">
        <v>38037</v>
      </c>
      <c r="L372" s="35">
        <v>43516</v>
      </c>
      <c r="M372" s="36">
        <v>40229</v>
      </c>
      <c r="N372" s="36">
        <v>40210</v>
      </c>
      <c r="O372" s="36"/>
      <c r="P372" s="36"/>
      <c r="Q372" s="33">
        <f t="shared" si="69"/>
        <v>14100000000</v>
      </c>
      <c r="R372" s="24">
        <f t="shared" si="73"/>
        <v>0</v>
      </c>
      <c r="S372" s="25">
        <f t="shared" si="70"/>
        <v>14100000000</v>
      </c>
      <c r="T372" s="24">
        <f t="shared" si="71"/>
        <v>14100000</v>
      </c>
      <c r="U372" s="40"/>
      <c r="W372" s="1">
        <v>1</v>
      </c>
    </row>
    <row r="373" spans="1:23" s="41" customFormat="1" ht="18.75" customHeight="1">
      <c r="A373" s="1">
        <v>1</v>
      </c>
      <c r="B373" s="16">
        <f t="shared" si="72"/>
        <v>359</v>
      </c>
      <c r="C373" s="30" t="s">
        <v>417</v>
      </c>
      <c r="D373" s="30" t="s">
        <v>418</v>
      </c>
      <c r="E373" s="29" t="s">
        <v>24</v>
      </c>
      <c r="F373" s="31">
        <v>15</v>
      </c>
      <c r="G373" s="32">
        <v>2000000</v>
      </c>
      <c r="H373" s="33">
        <f t="shared" si="68"/>
        <v>200000000000</v>
      </c>
      <c r="I373" s="34">
        <v>9.4</v>
      </c>
      <c r="J373" s="35">
        <v>38054</v>
      </c>
      <c r="K373" s="35">
        <v>38035</v>
      </c>
      <c r="L373" s="35">
        <v>43514</v>
      </c>
      <c r="M373" s="36">
        <v>40227</v>
      </c>
      <c r="N373" s="36">
        <v>40210</v>
      </c>
      <c r="O373" s="36"/>
      <c r="P373" s="36"/>
      <c r="Q373" s="33">
        <f t="shared" si="69"/>
        <v>18800000000</v>
      </c>
      <c r="R373" s="24">
        <f t="shared" si="73"/>
        <v>0</v>
      </c>
      <c r="S373" s="25">
        <f t="shared" si="70"/>
        <v>18800000000</v>
      </c>
      <c r="T373" s="24">
        <f t="shared" si="71"/>
        <v>18800000</v>
      </c>
      <c r="U373" s="40"/>
      <c r="W373" s="1">
        <v>1</v>
      </c>
    </row>
    <row r="374" spans="1:23" s="41" customFormat="1" ht="18.75" customHeight="1">
      <c r="A374" s="1">
        <v>1</v>
      </c>
      <c r="B374" s="16">
        <f t="shared" si="72"/>
        <v>360</v>
      </c>
      <c r="C374" s="30" t="s">
        <v>419</v>
      </c>
      <c r="D374" s="30" t="s">
        <v>420</v>
      </c>
      <c r="E374" s="29" t="s">
        <v>125</v>
      </c>
      <c r="F374" s="31">
        <v>15</v>
      </c>
      <c r="G374" s="32">
        <v>1320000</v>
      </c>
      <c r="H374" s="33">
        <f t="shared" si="68"/>
        <v>132000000000</v>
      </c>
      <c r="I374" s="34">
        <v>9.4</v>
      </c>
      <c r="J374" s="35">
        <v>38055</v>
      </c>
      <c r="K374" s="35">
        <v>38044</v>
      </c>
      <c r="L374" s="35">
        <v>43523</v>
      </c>
      <c r="M374" s="36">
        <v>40236</v>
      </c>
      <c r="N374" s="36">
        <v>40217</v>
      </c>
      <c r="O374" s="36"/>
      <c r="P374" s="36"/>
      <c r="Q374" s="33">
        <f t="shared" si="69"/>
        <v>12408000000</v>
      </c>
      <c r="R374" s="24"/>
      <c r="S374" s="25"/>
      <c r="T374" s="24"/>
      <c r="U374" s="40"/>
      <c r="W374" s="1">
        <v>1</v>
      </c>
    </row>
    <row r="375" spans="1:23" s="41" customFormat="1" ht="18.75" customHeight="1">
      <c r="A375" s="1">
        <v>1</v>
      </c>
      <c r="B375" s="16">
        <f t="shared" si="72"/>
        <v>361</v>
      </c>
      <c r="C375" s="30" t="s">
        <v>421</v>
      </c>
      <c r="D375" s="30" t="s">
        <v>422</v>
      </c>
      <c r="E375" s="29" t="s">
        <v>24</v>
      </c>
      <c r="F375" s="31">
        <v>15</v>
      </c>
      <c r="G375" s="32">
        <v>5050000</v>
      </c>
      <c r="H375" s="33">
        <f t="shared" si="68"/>
        <v>505000000000</v>
      </c>
      <c r="I375" s="34">
        <v>9.4</v>
      </c>
      <c r="J375" s="35">
        <v>38054</v>
      </c>
      <c r="K375" s="35">
        <v>38044</v>
      </c>
      <c r="L375" s="35">
        <v>43523</v>
      </c>
      <c r="M375" s="36">
        <v>40236</v>
      </c>
      <c r="N375" s="36">
        <v>40217</v>
      </c>
      <c r="O375" s="36"/>
      <c r="P375" s="36"/>
      <c r="Q375" s="33">
        <f t="shared" si="69"/>
        <v>47470000000</v>
      </c>
      <c r="R375" s="24"/>
      <c r="S375" s="25"/>
      <c r="T375" s="24"/>
      <c r="U375" s="40"/>
      <c r="W375" s="1">
        <v>1</v>
      </c>
    </row>
    <row r="376" spans="1:23" s="41" customFormat="1" ht="18.75" customHeight="1">
      <c r="A376" s="1">
        <v>1</v>
      </c>
      <c r="B376" s="16">
        <f t="shared" si="72"/>
        <v>362</v>
      </c>
      <c r="C376" s="30" t="s">
        <v>423</v>
      </c>
      <c r="D376" s="30" t="s">
        <v>424</v>
      </c>
      <c r="E376" s="29" t="s">
        <v>24</v>
      </c>
      <c r="F376" s="31">
        <v>15</v>
      </c>
      <c r="G376" s="32">
        <v>4000000</v>
      </c>
      <c r="H376" s="33">
        <f t="shared" si="68"/>
        <v>400000000000</v>
      </c>
      <c r="I376" s="34">
        <v>9.4</v>
      </c>
      <c r="J376" s="35">
        <v>38054</v>
      </c>
      <c r="K376" s="35">
        <v>38043</v>
      </c>
      <c r="L376" s="35">
        <v>43522</v>
      </c>
      <c r="M376" s="36">
        <v>40235</v>
      </c>
      <c r="N376" s="36">
        <v>40214</v>
      </c>
      <c r="O376" s="36"/>
      <c r="P376" s="36"/>
      <c r="Q376" s="33">
        <f t="shared" si="69"/>
        <v>37600000000</v>
      </c>
      <c r="R376" s="24"/>
      <c r="S376" s="25">
        <f t="shared" si="70"/>
        <v>37600000000</v>
      </c>
      <c r="T376" s="24">
        <f>+S376*0.1%</f>
        <v>37600000</v>
      </c>
      <c r="U376" s="40"/>
      <c r="W376" s="1">
        <v>1</v>
      </c>
    </row>
    <row r="377" spans="1:23" s="41" customFormat="1" ht="18.75" customHeight="1">
      <c r="A377" s="1">
        <v>1</v>
      </c>
      <c r="B377" s="16">
        <f t="shared" si="72"/>
        <v>363</v>
      </c>
      <c r="C377" s="30" t="s">
        <v>425</v>
      </c>
      <c r="D377" s="30" t="s">
        <v>426</v>
      </c>
      <c r="E377" s="29" t="s">
        <v>24</v>
      </c>
      <c r="F377" s="31">
        <v>10</v>
      </c>
      <c r="G377" s="32">
        <v>250000</v>
      </c>
      <c r="H377" s="33">
        <f t="shared" si="68"/>
        <v>25000000000</v>
      </c>
      <c r="I377" s="34">
        <v>9.2</v>
      </c>
      <c r="J377" s="35">
        <v>37686</v>
      </c>
      <c r="K377" s="35">
        <v>37678</v>
      </c>
      <c r="L377" s="35">
        <v>41331</v>
      </c>
      <c r="M377" s="36">
        <v>40235</v>
      </c>
      <c r="N377" s="36">
        <v>40214</v>
      </c>
      <c r="O377" s="36"/>
      <c r="P377" s="36"/>
      <c r="Q377" s="33">
        <f t="shared" si="69"/>
        <v>2300000000</v>
      </c>
      <c r="R377" s="24"/>
      <c r="S377" s="25">
        <f t="shared" si="70"/>
        <v>2300000000</v>
      </c>
      <c r="T377" s="24">
        <f>+S377*0.1%</f>
        <v>2300000</v>
      </c>
      <c r="U377" s="40"/>
      <c r="W377" s="1">
        <v>1</v>
      </c>
    </row>
    <row r="378" spans="1:23" s="41" customFormat="1" ht="18.75" customHeight="1">
      <c r="A378" s="1">
        <v>1</v>
      </c>
      <c r="B378" s="16">
        <f t="shared" si="72"/>
        <v>364</v>
      </c>
      <c r="C378" s="30" t="s">
        <v>427</v>
      </c>
      <c r="D378" s="30" t="s">
        <v>428</v>
      </c>
      <c r="E378" s="29" t="s">
        <v>24</v>
      </c>
      <c r="F378" s="31">
        <v>15</v>
      </c>
      <c r="G378" s="32">
        <v>2000000</v>
      </c>
      <c r="H378" s="33">
        <f t="shared" si="68"/>
        <v>200000000000</v>
      </c>
      <c r="I378" s="34">
        <v>9.4</v>
      </c>
      <c r="J378" s="35">
        <v>38054</v>
      </c>
      <c r="K378" s="35">
        <v>38042</v>
      </c>
      <c r="L378" s="35">
        <v>43521</v>
      </c>
      <c r="M378" s="36">
        <v>40234</v>
      </c>
      <c r="N378" s="36">
        <v>40213</v>
      </c>
      <c r="O378" s="36"/>
      <c r="P378" s="36"/>
      <c r="Q378" s="33"/>
      <c r="R378" s="24"/>
      <c r="S378" s="25"/>
      <c r="T378" s="24"/>
      <c r="U378" s="40"/>
      <c r="W378" s="1">
        <v>1</v>
      </c>
    </row>
    <row r="379" spans="1:23" s="41" customFormat="1" ht="18.75" customHeight="1">
      <c r="A379" s="1">
        <v>1</v>
      </c>
      <c r="B379" s="16">
        <f t="shared" si="72"/>
        <v>365</v>
      </c>
      <c r="C379" s="30" t="s">
        <v>429</v>
      </c>
      <c r="D379" s="30" t="s">
        <v>430</v>
      </c>
      <c r="E379" s="29" t="s">
        <v>24</v>
      </c>
      <c r="F379" s="31">
        <v>15</v>
      </c>
      <c r="G379" s="32">
        <v>1100000</v>
      </c>
      <c r="H379" s="33">
        <f t="shared" si="68"/>
        <v>110000000000</v>
      </c>
      <c r="I379" s="34">
        <v>9.18</v>
      </c>
      <c r="J379" s="35">
        <v>37686</v>
      </c>
      <c r="K379" s="35">
        <v>37677</v>
      </c>
      <c r="L379" s="35">
        <v>43156</v>
      </c>
      <c r="M379" s="36">
        <v>40234</v>
      </c>
      <c r="N379" s="36">
        <v>40213</v>
      </c>
      <c r="O379" s="36"/>
      <c r="P379" s="36"/>
      <c r="Q379" s="33"/>
      <c r="R379" s="24">
        <f t="shared" si="73"/>
        <v>0</v>
      </c>
      <c r="S379" s="25">
        <f>+Q379+R379</f>
        <v>0</v>
      </c>
      <c r="T379" s="24">
        <f>+S379*0.1%</f>
        <v>0</v>
      </c>
      <c r="U379" s="40"/>
      <c r="W379" s="1">
        <v>1</v>
      </c>
    </row>
    <row r="380" spans="1:23" s="41" customFormat="1" ht="17.25" customHeight="1">
      <c r="A380" s="1">
        <v>1</v>
      </c>
      <c r="B380" s="16">
        <f t="shared" si="72"/>
        <v>366</v>
      </c>
      <c r="C380" s="30" t="s">
        <v>431</v>
      </c>
      <c r="D380" s="30" t="s">
        <v>432</v>
      </c>
      <c r="E380" s="29" t="s">
        <v>24</v>
      </c>
      <c r="F380" s="31">
        <v>15</v>
      </c>
      <c r="G380" s="32">
        <v>1000000</v>
      </c>
      <c r="H380" s="33">
        <f t="shared" si="68"/>
        <v>100000000000</v>
      </c>
      <c r="I380" s="34">
        <v>9.4</v>
      </c>
      <c r="J380" s="35">
        <v>38061</v>
      </c>
      <c r="K380" s="35">
        <v>38054</v>
      </c>
      <c r="L380" s="35">
        <v>43532</v>
      </c>
      <c r="M380" s="36">
        <v>40245</v>
      </c>
      <c r="N380" s="36">
        <v>40231</v>
      </c>
      <c r="O380" s="36"/>
      <c r="P380" s="36"/>
      <c r="Q380" s="22">
        <f>G380*I380*1000</f>
        <v>9400000000</v>
      </c>
      <c r="R380" s="24">
        <f t="shared" si="73"/>
        <v>0</v>
      </c>
      <c r="S380" s="25">
        <f>+Q380+R380</f>
        <v>9400000000</v>
      </c>
      <c r="T380" s="24">
        <f>+S380*0.1%</f>
        <v>9400000</v>
      </c>
      <c r="U380" s="26"/>
      <c r="W380" s="1">
        <v>1</v>
      </c>
    </row>
    <row r="381" spans="1:23" s="41" customFormat="1" ht="17.25" customHeight="1">
      <c r="A381" s="1">
        <v>1</v>
      </c>
      <c r="B381" s="16">
        <f t="shared" si="72"/>
        <v>367</v>
      </c>
      <c r="C381" s="30" t="s">
        <v>433</v>
      </c>
      <c r="D381" s="30" t="s">
        <v>434</v>
      </c>
      <c r="E381" s="29" t="s">
        <v>24</v>
      </c>
      <c r="F381" s="31">
        <v>15</v>
      </c>
      <c r="G381" s="32">
        <v>500000</v>
      </c>
      <c r="H381" s="22">
        <f t="shared" si="68"/>
        <v>50000000000</v>
      </c>
      <c r="I381" s="34">
        <v>8.59</v>
      </c>
      <c r="J381" s="35">
        <v>38070</v>
      </c>
      <c r="K381" s="35">
        <v>38061</v>
      </c>
      <c r="L381" s="35">
        <v>43539</v>
      </c>
      <c r="M381" s="36">
        <v>40252</v>
      </c>
      <c r="N381" s="36">
        <v>40238</v>
      </c>
      <c r="O381" s="36"/>
      <c r="P381" s="36"/>
      <c r="Q381" s="22">
        <f>G381*I381*1000</f>
        <v>4295000000</v>
      </c>
      <c r="R381" s="24">
        <f>+IF(L381=M381,H381,0)</f>
        <v>0</v>
      </c>
      <c r="S381" s="25">
        <f>+Q381+R381</f>
        <v>4295000000</v>
      </c>
      <c r="T381" s="24">
        <f>+S381*0.1%</f>
        <v>4295000</v>
      </c>
      <c r="U381" s="40"/>
      <c r="W381" s="1">
        <v>1</v>
      </c>
    </row>
    <row r="382" spans="1:23" s="41" customFormat="1" ht="17.25" customHeight="1">
      <c r="A382" s="1">
        <v>1</v>
      </c>
      <c r="B382" s="16">
        <f t="shared" si="72"/>
        <v>368</v>
      </c>
      <c r="C382" s="30" t="s">
        <v>435</v>
      </c>
      <c r="D382" s="30" t="s">
        <v>436</v>
      </c>
      <c r="E382" s="29" t="s">
        <v>24</v>
      </c>
      <c r="F382" s="31">
        <v>15</v>
      </c>
      <c r="G382" s="32">
        <v>1000000</v>
      </c>
      <c r="H382" s="22">
        <f t="shared" si="68"/>
        <v>100000000000</v>
      </c>
      <c r="I382" s="34">
        <v>9.13</v>
      </c>
      <c r="J382" s="35">
        <v>37705</v>
      </c>
      <c r="K382" s="35">
        <v>37700</v>
      </c>
      <c r="L382" s="35">
        <v>43179</v>
      </c>
      <c r="M382" s="36">
        <v>40257</v>
      </c>
      <c r="N382" s="36">
        <v>40245</v>
      </c>
      <c r="O382" s="36"/>
      <c r="P382" s="36"/>
      <c r="Q382" s="22">
        <f>G382*I382*1000</f>
        <v>9130000000</v>
      </c>
      <c r="R382" s="24">
        <f>+IF(L382=M382,H382,0)</f>
        <v>0</v>
      </c>
      <c r="S382" s="25">
        <f>+Q382+R382</f>
        <v>9130000000</v>
      </c>
      <c r="T382" s="24">
        <f>+S382*0.1%</f>
        <v>9130000</v>
      </c>
      <c r="U382" s="40"/>
      <c r="W382" s="1">
        <v>1</v>
      </c>
    </row>
    <row r="383" spans="1:23" s="41" customFormat="1" ht="17.25" customHeight="1">
      <c r="A383" s="1">
        <v>1</v>
      </c>
      <c r="B383" s="16">
        <f t="shared" si="72"/>
        <v>369</v>
      </c>
      <c r="C383" s="30" t="s">
        <v>437</v>
      </c>
      <c r="D383" s="30" t="s">
        <v>438</v>
      </c>
      <c r="E383" s="29" t="s">
        <v>125</v>
      </c>
      <c r="F383" s="31">
        <v>15</v>
      </c>
      <c r="G383" s="32">
        <v>1100000</v>
      </c>
      <c r="H383" s="22">
        <f t="shared" si="68"/>
        <v>110000000000</v>
      </c>
      <c r="I383" s="34">
        <v>9.4</v>
      </c>
      <c r="J383" s="35">
        <v>38069</v>
      </c>
      <c r="K383" s="35">
        <v>38065</v>
      </c>
      <c r="L383" s="35">
        <v>43543</v>
      </c>
      <c r="M383" s="36">
        <v>40256</v>
      </c>
      <c r="N383" s="36">
        <v>40242</v>
      </c>
      <c r="O383" s="36"/>
      <c r="P383" s="36"/>
      <c r="Q383" s="22">
        <f>G383*I383*1000</f>
        <v>10340000000</v>
      </c>
      <c r="R383" s="24">
        <f>+IF(L383=M383,H383,0)</f>
        <v>0</v>
      </c>
      <c r="S383" s="25">
        <f>+Q383+R383</f>
        <v>10340000000</v>
      </c>
      <c r="T383" s="24">
        <f>+S383*0.1%</f>
        <v>10340000</v>
      </c>
      <c r="U383" s="40"/>
      <c r="W383" s="1">
        <v>1</v>
      </c>
    </row>
    <row r="384" spans="1:23" s="41" customFormat="1" ht="17.25" customHeight="1">
      <c r="A384" s="1">
        <v>1</v>
      </c>
      <c r="B384" s="16">
        <f t="shared" si="72"/>
        <v>370</v>
      </c>
      <c r="C384" s="30" t="s">
        <v>439</v>
      </c>
      <c r="D384" s="30" t="s">
        <v>440</v>
      </c>
      <c r="E384" s="29" t="s">
        <v>24</v>
      </c>
      <c r="F384" s="31">
        <v>15</v>
      </c>
      <c r="G384" s="32">
        <v>100000</v>
      </c>
      <c r="H384" s="33">
        <f t="shared" si="68"/>
        <v>10000000000</v>
      </c>
      <c r="I384" s="34">
        <v>9.4</v>
      </c>
      <c r="J384" s="35">
        <v>38098</v>
      </c>
      <c r="K384" s="35">
        <v>38091</v>
      </c>
      <c r="L384" s="35">
        <v>43569</v>
      </c>
      <c r="M384" s="36">
        <v>40282</v>
      </c>
      <c r="N384" s="36">
        <v>40268</v>
      </c>
      <c r="O384" s="36"/>
      <c r="P384" s="36"/>
      <c r="Q384" s="22">
        <f aca="true" t="shared" si="74" ref="Q384:Q447">G384*I384*1000</f>
        <v>940000000</v>
      </c>
      <c r="R384" s="24">
        <f aca="true" t="shared" si="75" ref="R384:R447">+IF(L384=M384,H384,0)</f>
        <v>0</v>
      </c>
      <c r="S384" s="25">
        <f aca="true" t="shared" si="76" ref="S384:S444">+Q384+R384</f>
        <v>940000000</v>
      </c>
      <c r="T384" s="24">
        <f aca="true" t="shared" si="77" ref="T384:T444">+S384*0.1%</f>
        <v>940000</v>
      </c>
      <c r="U384" s="40"/>
      <c r="W384" s="1">
        <v>1</v>
      </c>
    </row>
    <row r="385" spans="1:23" s="41" customFormat="1" ht="17.25" customHeight="1">
      <c r="A385" s="1">
        <v>1</v>
      </c>
      <c r="B385" s="16">
        <f t="shared" si="72"/>
        <v>371</v>
      </c>
      <c r="C385" s="30" t="s">
        <v>441</v>
      </c>
      <c r="D385" s="30" t="s">
        <v>442</v>
      </c>
      <c r="E385" s="29" t="s">
        <v>24</v>
      </c>
      <c r="F385" s="31">
        <v>15</v>
      </c>
      <c r="G385" s="32">
        <v>900000</v>
      </c>
      <c r="H385" s="33">
        <f t="shared" si="68"/>
        <v>90000000000</v>
      </c>
      <c r="I385" s="34">
        <v>8.59</v>
      </c>
      <c r="J385" s="35">
        <v>38098</v>
      </c>
      <c r="K385" s="35">
        <v>38091</v>
      </c>
      <c r="L385" s="35">
        <v>43569</v>
      </c>
      <c r="M385" s="36">
        <v>40282</v>
      </c>
      <c r="N385" s="36">
        <v>40268</v>
      </c>
      <c r="O385" s="36"/>
      <c r="P385" s="36"/>
      <c r="Q385" s="22">
        <f t="shared" si="74"/>
        <v>7731000000</v>
      </c>
      <c r="R385" s="24">
        <f t="shared" si="75"/>
        <v>0</v>
      </c>
      <c r="S385" s="25">
        <f t="shared" si="76"/>
        <v>7731000000</v>
      </c>
      <c r="T385" s="24">
        <f t="shared" si="77"/>
        <v>7731000</v>
      </c>
      <c r="U385" s="40"/>
      <c r="W385" s="1">
        <v>1</v>
      </c>
    </row>
    <row r="386" spans="1:23" s="41" customFormat="1" ht="17.25" customHeight="1">
      <c r="A386" s="1">
        <v>1</v>
      </c>
      <c r="B386" s="16">
        <f t="shared" si="72"/>
        <v>372</v>
      </c>
      <c r="C386" s="30" t="s">
        <v>443</v>
      </c>
      <c r="D386" s="30" t="s">
        <v>444</v>
      </c>
      <c r="E386" s="29" t="s">
        <v>24</v>
      </c>
      <c r="F386" s="31">
        <v>10</v>
      </c>
      <c r="G386" s="32">
        <v>1210000</v>
      </c>
      <c r="H386" s="33">
        <f t="shared" si="68"/>
        <v>121000000000</v>
      </c>
      <c r="I386" s="34">
        <v>8.1</v>
      </c>
      <c r="J386" s="35">
        <v>37386</v>
      </c>
      <c r="K386" s="35">
        <v>37361</v>
      </c>
      <c r="L386" s="35">
        <v>41014</v>
      </c>
      <c r="M386" s="36">
        <v>40283</v>
      </c>
      <c r="N386" s="36">
        <v>40269</v>
      </c>
      <c r="O386" s="36"/>
      <c r="P386" s="36"/>
      <c r="Q386" s="22">
        <f t="shared" si="74"/>
        <v>9801000000</v>
      </c>
      <c r="R386" s="24">
        <f t="shared" si="75"/>
        <v>0</v>
      </c>
      <c r="S386" s="25">
        <f t="shared" si="76"/>
        <v>9801000000</v>
      </c>
      <c r="T386" s="24">
        <f t="shared" si="77"/>
        <v>9801000</v>
      </c>
      <c r="U386" s="40"/>
      <c r="W386" s="1">
        <v>1</v>
      </c>
    </row>
    <row r="387" spans="1:23" s="41" customFormat="1" ht="17.25" customHeight="1">
      <c r="A387" s="1">
        <v>1</v>
      </c>
      <c r="B387" s="16">
        <f t="shared" si="72"/>
        <v>373</v>
      </c>
      <c r="C387" s="30" t="s">
        <v>445</v>
      </c>
      <c r="D387" s="30" t="s">
        <v>446</v>
      </c>
      <c r="E387" s="29" t="s">
        <v>24</v>
      </c>
      <c r="F387" s="31">
        <v>15</v>
      </c>
      <c r="G387" s="32">
        <v>1150000</v>
      </c>
      <c r="H387" s="33">
        <f t="shared" si="68"/>
        <v>115000000000</v>
      </c>
      <c r="I387" s="34">
        <v>9.18</v>
      </c>
      <c r="J387" s="35">
        <v>37732</v>
      </c>
      <c r="K387" s="35">
        <v>37727</v>
      </c>
      <c r="L387" s="35">
        <v>43206</v>
      </c>
      <c r="M387" s="36">
        <v>40284</v>
      </c>
      <c r="N387" s="36">
        <v>40270</v>
      </c>
      <c r="O387" s="36"/>
      <c r="P387" s="36"/>
      <c r="Q387" s="22">
        <f t="shared" si="74"/>
        <v>10557000000</v>
      </c>
      <c r="R387" s="24">
        <f t="shared" si="75"/>
        <v>0</v>
      </c>
      <c r="S387" s="25">
        <f t="shared" si="76"/>
        <v>10557000000</v>
      </c>
      <c r="T387" s="24">
        <f t="shared" si="77"/>
        <v>10557000</v>
      </c>
      <c r="U387" s="40"/>
      <c r="W387" s="1">
        <v>1</v>
      </c>
    </row>
    <row r="388" spans="1:23" s="41" customFormat="1" ht="17.25" customHeight="1">
      <c r="A388" s="1">
        <v>1</v>
      </c>
      <c r="B388" s="16">
        <f t="shared" si="72"/>
        <v>374</v>
      </c>
      <c r="C388" s="30" t="s">
        <v>447</v>
      </c>
      <c r="D388" s="30" t="s">
        <v>448</v>
      </c>
      <c r="E388" s="29" t="s">
        <v>125</v>
      </c>
      <c r="F388" s="31">
        <v>15</v>
      </c>
      <c r="G388" s="32">
        <v>1000000</v>
      </c>
      <c r="H388" s="33">
        <f t="shared" si="68"/>
        <v>100000000000</v>
      </c>
      <c r="I388" s="34">
        <v>9.4</v>
      </c>
      <c r="J388" s="35">
        <v>38076</v>
      </c>
      <c r="K388" s="35">
        <v>38072</v>
      </c>
      <c r="L388" s="35">
        <v>43550</v>
      </c>
      <c r="M388" s="36">
        <v>40263</v>
      </c>
      <c r="N388" s="36">
        <v>40249</v>
      </c>
      <c r="O388" s="36"/>
      <c r="P388" s="36"/>
      <c r="Q388" s="22">
        <f t="shared" si="74"/>
        <v>9400000000</v>
      </c>
      <c r="R388" s="24">
        <f t="shared" si="75"/>
        <v>0</v>
      </c>
      <c r="S388" s="25">
        <f t="shared" si="76"/>
        <v>9400000000</v>
      </c>
      <c r="T388" s="24">
        <f t="shared" si="77"/>
        <v>9400000</v>
      </c>
      <c r="U388" s="40"/>
      <c r="W388" s="1">
        <v>1</v>
      </c>
    </row>
    <row r="389" spans="1:23" s="41" customFormat="1" ht="17.25" customHeight="1">
      <c r="A389" s="1">
        <v>1</v>
      </c>
      <c r="B389" s="16">
        <f t="shared" si="72"/>
        <v>375</v>
      </c>
      <c r="C389" s="30" t="s">
        <v>449</v>
      </c>
      <c r="D389" s="30" t="s">
        <v>450</v>
      </c>
      <c r="E389" s="29" t="s">
        <v>125</v>
      </c>
      <c r="F389" s="31">
        <v>15</v>
      </c>
      <c r="G389" s="32">
        <v>700000</v>
      </c>
      <c r="H389" s="33">
        <f t="shared" si="68"/>
        <v>70000000000</v>
      </c>
      <c r="I389" s="34">
        <v>9.13</v>
      </c>
      <c r="J389" s="35">
        <v>37714</v>
      </c>
      <c r="K389" s="35">
        <v>37708</v>
      </c>
      <c r="L389" s="35">
        <v>43187</v>
      </c>
      <c r="M389" s="36">
        <v>40265</v>
      </c>
      <c r="N389" s="36">
        <v>40252</v>
      </c>
      <c r="O389" s="36"/>
      <c r="P389" s="36"/>
      <c r="Q389" s="22">
        <f t="shared" si="74"/>
        <v>6391000000.000001</v>
      </c>
      <c r="R389" s="24">
        <f t="shared" si="75"/>
        <v>0</v>
      </c>
      <c r="S389" s="25">
        <f t="shared" si="76"/>
        <v>6391000000.000001</v>
      </c>
      <c r="T389" s="24">
        <f t="shared" si="77"/>
        <v>6391000.000000001</v>
      </c>
      <c r="U389" s="40"/>
      <c r="W389" s="1">
        <v>1</v>
      </c>
    </row>
    <row r="390" spans="1:23" s="41" customFormat="1" ht="17.25" customHeight="1">
      <c r="A390" s="1">
        <v>1</v>
      </c>
      <c r="B390" s="16">
        <f t="shared" si="72"/>
        <v>376</v>
      </c>
      <c r="C390" s="30" t="s">
        <v>451</v>
      </c>
      <c r="D390" s="30" t="s">
        <v>452</v>
      </c>
      <c r="E390" s="29" t="s">
        <v>125</v>
      </c>
      <c r="F390" s="31">
        <v>10</v>
      </c>
      <c r="G390" s="32">
        <v>200000</v>
      </c>
      <c r="H390" s="33">
        <f t="shared" si="68"/>
        <v>20000000000</v>
      </c>
      <c r="I390" s="34">
        <v>9.3</v>
      </c>
      <c r="J390" s="35">
        <v>37719</v>
      </c>
      <c r="K390" s="35">
        <v>37708</v>
      </c>
      <c r="L390" s="35">
        <v>41361</v>
      </c>
      <c r="M390" s="36">
        <v>40265</v>
      </c>
      <c r="N390" s="36">
        <v>40252</v>
      </c>
      <c r="O390" s="36"/>
      <c r="P390" s="36"/>
      <c r="Q390" s="22">
        <f t="shared" si="74"/>
        <v>1860000000.0000002</v>
      </c>
      <c r="R390" s="24">
        <f t="shared" si="75"/>
        <v>0</v>
      </c>
      <c r="S390" s="25">
        <f t="shared" si="76"/>
        <v>1860000000.0000002</v>
      </c>
      <c r="T390" s="24">
        <f t="shared" si="77"/>
        <v>1860000.0000000002</v>
      </c>
      <c r="U390" s="40"/>
      <c r="W390" s="1">
        <v>1</v>
      </c>
    </row>
    <row r="391" spans="1:23" s="41" customFormat="1" ht="17.25" customHeight="1">
      <c r="A391" s="1">
        <v>1</v>
      </c>
      <c r="B391" s="16">
        <f t="shared" si="72"/>
        <v>377</v>
      </c>
      <c r="C391" s="30" t="s">
        <v>453</v>
      </c>
      <c r="D391" s="30" t="s">
        <v>454</v>
      </c>
      <c r="E391" s="29" t="s">
        <v>24</v>
      </c>
      <c r="F391" s="31">
        <v>15</v>
      </c>
      <c r="G391" s="32">
        <v>1600000</v>
      </c>
      <c r="H391" s="33">
        <f t="shared" si="68"/>
        <v>160000000000</v>
      </c>
      <c r="I391" s="34">
        <v>9.4</v>
      </c>
      <c r="J391" s="35">
        <v>38125</v>
      </c>
      <c r="K391" s="35">
        <v>38106</v>
      </c>
      <c r="L391" s="35">
        <v>43584</v>
      </c>
      <c r="M391" s="36">
        <v>40297</v>
      </c>
      <c r="N391" s="36">
        <v>40282</v>
      </c>
      <c r="O391" s="36"/>
      <c r="P391" s="36"/>
      <c r="Q391" s="22">
        <f t="shared" si="74"/>
        <v>15040000000</v>
      </c>
      <c r="R391" s="24">
        <f t="shared" si="75"/>
        <v>0</v>
      </c>
      <c r="S391" s="25">
        <f t="shared" si="76"/>
        <v>15040000000</v>
      </c>
      <c r="T391" s="24">
        <f t="shared" si="77"/>
        <v>15040000</v>
      </c>
      <c r="U391" s="40"/>
      <c r="W391" s="1">
        <v>1</v>
      </c>
    </row>
    <row r="392" spans="1:23" s="41" customFormat="1" ht="17.25" customHeight="1">
      <c r="A392" s="1">
        <v>1</v>
      </c>
      <c r="B392" s="16">
        <f t="shared" si="72"/>
        <v>378</v>
      </c>
      <c r="C392" s="30" t="s">
        <v>455</v>
      </c>
      <c r="D392" s="30" t="s">
        <v>456</v>
      </c>
      <c r="E392" s="29" t="s">
        <v>24</v>
      </c>
      <c r="F392" s="31">
        <v>15</v>
      </c>
      <c r="G392" s="32">
        <v>1200000</v>
      </c>
      <c r="H392" s="33">
        <f t="shared" si="68"/>
        <v>120000000000</v>
      </c>
      <c r="I392" s="34">
        <v>9.18</v>
      </c>
      <c r="J392" s="35">
        <v>37756</v>
      </c>
      <c r="K392" s="35">
        <v>37740</v>
      </c>
      <c r="L392" s="35">
        <v>43219</v>
      </c>
      <c r="M392" s="36">
        <v>40297</v>
      </c>
      <c r="N392" s="36">
        <v>40282</v>
      </c>
      <c r="O392" s="36"/>
      <c r="P392" s="36"/>
      <c r="Q392" s="22">
        <f t="shared" si="74"/>
        <v>11016000000</v>
      </c>
      <c r="R392" s="24">
        <f t="shared" si="75"/>
        <v>0</v>
      </c>
      <c r="S392" s="25">
        <f t="shared" si="76"/>
        <v>11016000000</v>
      </c>
      <c r="T392" s="24">
        <f t="shared" si="77"/>
        <v>11016000</v>
      </c>
      <c r="U392" s="40"/>
      <c r="W392" s="1">
        <v>1</v>
      </c>
    </row>
    <row r="393" spans="1:23" s="41" customFormat="1" ht="17.25" customHeight="1">
      <c r="A393" s="1">
        <v>1</v>
      </c>
      <c r="B393" s="16">
        <f t="shared" si="72"/>
        <v>379</v>
      </c>
      <c r="C393" s="30" t="s">
        <v>457</v>
      </c>
      <c r="D393" s="30" t="s">
        <v>458</v>
      </c>
      <c r="E393" s="29" t="s">
        <v>24</v>
      </c>
      <c r="F393" s="31">
        <v>15</v>
      </c>
      <c r="G393" s="32">
        <v>1420000</v>
      </c>
      <c r="H393" s="33">
        <f t="shared" si="68"/>
        <v>142000000000</v>
      </c>
      <c r="I393" s="34">
        <v>9.18</v>
      </c>
      <c r="J393" s="36">
        <v>37764</v>
      </c>
      <c r="K393" s="36">
        <v>37755</v>
      </c>
      <c r="L393" s="36">
        <v>43234</v>
      </c>
      <c r="M393" s="36">
        <v>40312</v>
      </c>
      <c r="N393" s="36">
        <v>40296</v>
      </c>
      <c r="O393" s="36"/>
      <c r="P393" s="36"/>
      <c r="Q393" s="22">
        <f t="shared" si="74"/>
        <v>13035600000</v>
      </c>
      <c r="R393" s="24">
        <f t="shared" si="75"/>
        <v>0</v>
      </c>
      <c r="S393" s="25">
        <f t="shared" si="76"/>
        <v>13035600000</v>
      </c>
      <c r="T393" s="24">
        <f t="shared" si="77"/>
        <v>13035600</v>
      </c>
      <c r="U393" s="40"/>
      <c r="W393" s="1">
        <v>1</v>
      </c>
    </row>
    <row r="394" spans="1:23" s="41" customFormat="1" ht="17.25" customHeight="1">
      <c r="A394" s="1">
        <v>1</v>
      </c>
      <c r="B394" s="16">
        <f t="shared" si="72"/>
        <v>380</v>
      </c>
      <c r="C394" s="30" t="s">
        <v>459</v>
      </c>
      <c r="D394" s="30" t="s">
        <v>460</v>
      </c>
      <c r="E394" s="29" t="s">
        <v>24</v>
      </c>
      <c r="F394" s="31">
        <v>15</v>
      </c>
      <c r="G394" s="32">
        <v>900000</v>
      </c>
      <c r="H394" s="33">
        <f t="shared" si="68"/>
        <v>90000000000</v>
      </c>
      <c r="I394" s="34">
        <v>8.59</v>
      </c>
      <c r="J394" s="36">
        <v>38138</v>
      </c>
      <c r="K394" s="36">
        <v>38124</v>
      </c>
      <c r="L394" s="36">
        <v>43602</v>
      </c>
      <c r="M394" s="36">
        <v>40315</v>
      </c>
      <c r="N394" s="36">
        <v>40297</v>
      </c>
      <c r="O394" s="36"/>
      <c r="P394" s="36"/>
      <c r="Q394" s="22">
        <f t="shared" si="74"/>
        <v>7731000000</v>
      </c>
      <c r="R394" s="24">
        <f t="shared" si="75"/>
        <v>0</v>
      </c>
      <c r="S394" s="25">
        <f t="shared" si="76"/>
        <v>7731000000</v>
      </c>
      <c r="T394" s="24">
        <f t="shared" si="77"/>
        <v>7731000</v>
      </c>
      <c r="U394" s="40"/>
      <c r="W394" s="1">
        <v>1</v>
      </c>
    </row>
    <row r="395" spans="1:23" s="41" customFormat="1" ht="17.25" customHeight="1">
      <c r="A395" s="1">
        <v>1</v>
      </c>
      <c r="B395" s="16">
        <f t="shared" si="72"/>
        <v>381</v>
      </c>
      <c r="C395" s="30" t="s">
        <v>461</v>
      </c>
      <c r="D395" s="30" t="s">
        <v>462</v>
      </c>
      <c r="E395" s="29" t="s">
        <v>125</v>
      </c>
      <c r="F395" s="31">
        <v>10</v>
      </c>
      <c r="G395" s="32">
        <v>900000</v>
      </c>
      <c r="H395" s="33">
        <f t="shared" si="68"/>
        <v>90000000000</v>
      </c>
      <c r="I395" s="34">
        <v>8.3</v>
      </c>
      <c r="J395" s="36">
        <v>37391</v>
      </c>
      <c r="K395" s="36">
        <v>37382</v>
      </c>
      <c r="L395" s="36">
        <v>41035</v>
      </c>
      <c r="M395" s="36">
        <v>40304</v>
      </c>
      <c r="N395" s="36">
        <v>40287</v>
      </c>
      <c r="O395" s="36"/>
      <c r="P395" s="36"/>
      <c r="Q395" s="22">
        <f t="shared" si="74"/>
        <v>7470000000.000001</v>
      </c>
      <c r="R395" s="24">
        <f t="shared" si="75"/>
        <v>0</v>
      </c>
      <c r="S395" s="25">
        <f t="shared" si="76"/>
        <v>7470000000.000001</v>
      </c>
      <c r="T395" s="24">
        <f t="shared" si="77"/>
        <v>7470000.000000001</v>
      </c>
      <c r="U395" s="40"/>
      <c r="W395" s="1">
        <v>1</v>
      </c>
    </row>
    <row r="396" spans="1:23" s="41" customFormat="1" ht="17.25" customHeight="1">
      <c r="A396" s="1">
        <v>1</v>
      </c>
      <c r="B396" s="16">
        <f t="shared" si="72"/>
        <v>382</v>
      </c>
      <c r="C396" s="30" t="s">
        <v>463</v>
      </c>
      <c r="D396" s="30" t="s">
        <v>464</v>
      </c>
      <c r="E396" s="29" t="s">
        <v>24</v>
      </c>
      <c r="F396" s="31">
        <v>15</v>
      </c>
      <c r="G396" s="32">
        <v>1000000</v>
      </c>
      <c r="H396" s="33">
        <f t="shared" si="68"/>
        <v>100000000000</v>
      </c>
      <c r="I396" s="34">
        <v>9.4</v>
      </c>
      <c r="J396" s="36">
        <v>38139</v>
      </c>
      <c r="K396" s="36">
        <v>38135</v>
      </c>
      <c r="L396" s="36">
        <v>43613</v>
      </c>
      <c r="M396" s="36">
        <v>40326</v>
      </c>
      <c r="N396" s="36">
        <v>40312</v>
      </c>
      <c r="O396" s="36"/>
      <c r="P396" s="36"/>
      <c r="Q396" s="22">
        <f t="shared" si="74"/>
        <v>9400000000</v>
      </c>
      <c r="R396" s="24">
        <f t="shared" si="75"/>
        <v>0</v>
      </c>
      <c r="S396" s="25">
        <f t="shared" si="76"/>
        <v>9400000000</v>
      </c>
      <c r="T396" s="24">
        <f t="shared" si="77"/>
        <v>9400000</v>
      </c>
      <c r="U396" s="40"/>
      <c r="W396" s="1">
        <v>1</v>
      </c>
    </row>
    <row r="397" spans="1:23" s="41" customFormat="1" ht="17.25" customHeight="1">
      <c r="A397" s="1">
        <v>1</v>
      </c>
      <c r="B397" s="16">
        <f t="shared" si="72"/>
        <v>383</v>
      </c>
      <c r="C397" s="30" t="s">
        <v>465</v>
      </c>
      <c r="D397" s="30" t="s">
        <v>466</v>
      </c>
      <c r="E397" s="29" t="s">
        <v>24</v>
      </c>
      <c r="F397" s="31">
        <v>15</v>
      </c>
      <c r="G397" s="32">
        <v>710000</v>
      </c>
      <c r="H397" s="33">
        <f t="shared" si="68"/>
        <v>71000000000</v>
      </c>
      <c r="I397" s="34">
        <v>9.2</v>
      </c>
      <c r="J397" s="36">
        <v>38160</v>
      </c>
      <c r="K397" s="36">
        <v>38142</v>
      </c>
      <c r="L397" s="36">
        <v>43620</v>
      </c>
      <c r="M397" s="36">
        <v>40333</v>
      </c>
      <c r="N397" s="36">
        <v>40319</v>
      </c>
      <c r="O397" s="36"/>
      <c r="P397" s="36"/>
      <c r="Q397" s="22">
        <f t="shared" si="74"/>
        <v>6531999999.999999</v>
      </c>
      <c r="R397" s="24">
        <f t="shared" si="75"/>
        <v>0</v>
      </c>
      <c r="S397" s="25">
        <f t="shared" si="76"/>
        <v>6531999999.999999</v>
      </c>
      <c r="T397" s="24">
        <f t="shared" si="77"/>
        <v>6531999.999999999</v>
      </c>
      <c r="U397" s="40"/>
      <c r="W397" s="1">
        <v>1</v>
      </c>
    </row>
    <row r="398" spans="1:23" s="41" customFormat="1" ht="17.25" customHeight="1">
      <c r="A398" s="1">
        <v>1</v>
      </c>
      <c r="B398" s="16">
        <f t="shared" si="72"/>
        <v>384</v>
      </c>
      <c r="C398" s="30" t="s">
        <v>467</v>
      </c>
      <c r="D398" s="30" t="s">
        <v>468</v>
      </c>
      <c r="E398" s="29" t="s">
        <v>24</v>
      </c>
      <c r="F398" s="31">
        <v>10</v>
      </c>
      <c r="G398" s="32">
        <v>500000</v>
      </c>
      <c r="H398" s="33">
        <f t="shared" si="68"/>
        <v>50000000000</v>
      </c>
      <c r="I398" s="34">
        <v>8.8</v>
      </c>
      <c r="J398" s="36">
        <v>38159</v>
      </c>
      <c r="K398" s="36">
        <v>38148</v>
      </c>
      <c r="L398" s="36">
        <v>41800</v>
      </c>
      <c r="M398" s="36">
        <v>40339</v>
      </c>
      <c r="N398" s="36">
        <v>40325</v>
      </c>
      <c r="O398" s="36"/>
      <c r="P398" s="36"/>
      <c r="Q398" s="22">
        <f t="shared" si="74"/>
        <v>4400000000</v>
      </c>
      <c r="R398" s="24">
        <f t="shared" si="75"/>
        <v>0</v>
      </c>
      <c r="S398" s="25">
        <f t="shared" si="76"/>
        <v>4400000000</v>
      </c>
      <c r="T398" s="24">
        <f t="shared" si="77"/>
        <v>4400000</v>
      </c>
      <c r="U398" s="40"/>
      <c r="W398" s="1">
        <v>1</v>
      </c>
    </row>
    <row r="399" spans="1:23" s="41" customFormat="1" ht="17.25" customHeight="1">
      <c r="A399" s="1">
        <v>1</v>
      </c>
      <c r="B399" s="16">
        <f t="shared" si="72"/>
        <v>385</v>
      </c>
      <c r="C399" s="30" t="s">
        <v>469</v>
      </c>
      <c r="D399" s="30" t="s">
        <v>470</v>
      </c>
      <c r="E399" s="29" t="s">
        <v>24</v>
      </c>
      <c r="F399" s="31">
        <v>15</v>
      </c>
      <c r="G399" s="32">
        <v>600000</v>
      </c>
      <c r="H399" s="33">
        <f t="shared" si="68"/>
        <v>60000000000</v>
      </c>
      <c r="I399" s="34">
        <v>9.2</v>
      </c>
      <c r="J399" s="36">
        <v>38159</v>
      </c>
      <c r="K399" s="36">
        <v>38148</v>
      </c>
      <c r="L399" s="36">
        <v>43626</v>
      </c>
      <c r="M399" s="36">
        <v>40339</v>
      </c>
      <c r="N399" s="36">
        <v>40325</v>
      </c>
      <c r="O399" s="36"/>
      <c r="P399" s="36"/>
      <c r="Q399" s="22">
        <f t="shared" si="74"/>
        <v>5520000000</v>
      </c>
      <c r="R399" s="24">
        <f t="shared" si="75"/>
        <v>0</v>
      </c>
      <c r="S399" s="25">
        <f t="shared" si="76"/>
        <v>5520000000</v>
      </c>
      <c r="T399" s="24">
        <f t="shared" si="77"/>
        <v>5520000</v>
      </c>
      <c r="U399" s="40"/>
      <c r="W399" s="1">
        <v>1</v>
      </c>
    </row>
    <row r="400" spans="1:23" s="41" customFormat="1" ht="17.25" customHeight="1">
      <c r="A400" s="1">
        <v>1</v>
      </c>
      <c r="B400" s="16">
        <f t="shared" si="72"/>
        <v>386</v>
      </c>
      <c r="C400" s="30" t="s">
        <v>471</v>
      </c>
      <c r="D400" s="30" t="s">
        <v>472</v>
      </c>
      <c r="E400" s="29" t="s">
        <v>24</v>
      </c>
      <c r="F400" s="31">
        <v>15</v>
      </c>
      <c r="G400" s="32">
        <v>1500000</v>
      </c>
      <c r="H400" s="33">
        <f t="shared" si="68"/>
        <v>150000000000</v>
      </c>
      <c r="I400" s="34">
        <v>9.18</v>
      </c>
      <c r="J400" s="36">
        <v>37790</v>
      </c>
      <c r="K400" s="36">
        <v>37784</v>
      </c>
      <c r="L400" s="36">
        <v>43263</v>
      </c>
      <c r="M400" s="36">
        <v>40341</v>
      </c>
      <c r="N400" s="36">
        <v>40329</v>
      </c>
      <c r="O400" s="36"/>
      <c r="P400" s="36"/>
      <c r="Q400" s="22">
        <f t="shared" si="74"/>
        <v>13770000000</v>
      </c>
      <c r="R400" s="24">
        <f t="shared" si="75"/>
        <v>0</v>
      </c>
      <c r="S400" s="25">
        <f t="shared" si="76"/>
        <v>13770000000</v>
      </c>
      <c r="T400" s="24">
        <f t="shared" si="77"/>
        <v>13770000</v>
      </c>
      <c r="U400" s="40"/>
      <c r="W400" s="1">
        <v>1</v>
      </c>
    </row>
    <row r="401" spans="1:23" s="41" customFormat="1" ht="17.25" customHeight="1">
      <c r="A401" s="1">
        <v>1</v>
      </c>
      <c r="B401" s="16">
        <f t="shared" si="72"/>
        <v>387</v>
      </c>
      <c r="C401" s="30" t="s">
        <v>473</v>
      </c>
      <c r="D401" s="30" t="s">
        <v>474</v>
      </c>
      <c r="E401" s="29" t="s">
        <v>24</v>
      </c>
      <c r="F401" s="31">
        <v>10</v>
      </c>
      <c r="G401" s="32">
        <v>600000</v>
      </c>
      <c r="H401" s="33">
        <f t="shared" si="68"/>
        <v>60000000000</v>
      </c>
      <c r="I401" s="34">
        <v>8.51</v>
      </c>
      <c r="J401" s="36">
        <v>37796</v>
      </c>
      <c r="K401" s="36">
        <v>37785</v>
      </c>
      <c r="L401" s="36">
        <v>41438</v>
      </c>
      <c r="M401" s="36">
        <v>40342</v>
      </c>
      <c r="N401" s="36">
        <v>40329</v>
      </c>
      <c r="O401" s="36"/>
      <c r="P401" s="36"/>
      <c r="Q401" s="22">
        <f t="shared" si="74"/>
        <v>5106000000</v>
      </c>
      <c r="R401" s="24">
        <f t="shared" si="75"/>
        <v>0</v>
      </c>
      <c r="S401" s="25">
        <f t="shared" si="76"/>
        <v>5106000000</v>
      </c>
      <c r="T401" s="24">
        <f t="shared" si="77"/>
        <v>5106000</v>
      </c>
      <c r="U401" s="40"/>
      <c r="W401" s="1">
        <v>1</v>
      </c>
    </row>
    <row r="402" spans="1:23" s="41" customFormat="1" ht="17.25" customHeight="1">
      <c r="A402" s="1">
        <v>1</v>
      </c>
      <c r="B402" s="16">
        <f t="shared" si="72"/>
        <v>388</v>
      </c>
      <c r="C402" s="30" t="s">
        <v>475</v>
      </c>
      <c r="D402" s="30" t="s">
        <v>476</v>
      </c>
      <c r="E402" s="29" t="s">
        <v>24</v>
      </c>
      <c r="F402" s="31">
        <v>15</v>
      </c>
      <c r="G402" s="32">
        <v>400000</v>
      </c>
      <c r="H402" s="33">
        <f t="shared" si="68"/>
        <v>40000000000</v>
      </c>
      <c r="I402" s="34">
        <v>9.18</v>
      </c>
      <c r="J402" s="36">
        <v>37790</v>
      </c>
      <c r="K402" s="36">
        <v>37785</v>
      </c>
      <c r="L402" s="36">
        <v>43264</v>
      </c>
      <c r="M402" s="36">
        <v>40342</v>
      </c>
      <c r="N402" s="36">
        <v>40329</v>
      </c>
      <c r="O402" s="36"/>
      <c r="P402" s="36"/>
      <c r="Q402" s="22">
        <f t="shared" si="74"/>
        <v>3672000000</v>
      </c>
      <c r="R402" s="24">
        <f t="shared" si="75"/>
        <v>0</v>
      </c>
      <c r="S402" s="25">
        <f t="shared" si="76"/>
        <v>3672000000</v>
      </c>
      <c r="T402" s="24">
        <f t="shared" si="77"/>
        <v>3672000</v>
      </c>
      <c r="U402" s="40"/>
      <c r="W402" s="1">
        <v>1</v>
      </c>
    </row>
    <row r="403" spans="1:23" s="41" customFormat="1" ht="17.25" customHeight="1">
      <c r="A403" s="1">
        <v>1</v>
      </c>
      <c r="B403" s="16">
        <f t="shared" si="72"/>
        <v>389</v>
      </c>
      <c r="C403" s="30" t="s">
        <v>477</v>
      </c>
      <c r="D403" s="30" t="s">
        <v>478</v>
      </c>
      <c r="E403" s="29" t="s">
        <v>24</v>
      </c>
      <c r="F403" s="31">
        <v>10</v>
      </c>
      <c r="G403" s="32">
        <v>1000000</v>
      </c>
      <c r="H403" s="33">
        <f t="shared" si="68"/>
        <v>100000000000</v>
      </c>
      <c r="I403" s="34">
        <v>9.15</v>
      </c>
      <c r="J403" s="36">
        <v>37453</v>
      </c>
      <c r="K403" s="36">
        <v>37427</v>
      </c>
      <c r="L403" s="36">
        <v>41080</v>
      </c>
      <c r="M403" s="36">
        <v>40349</v>
      </c>
      <c r="N403" s="36">
        <v>40336</v>
      </c>
      <c r="O403" s="36"/>
      <c r="P403" s="36"/>
      <c r="Q403" s="22">
        <f t="shared" si="74"/>
        <v>9150000000</v>
      </c>
      <c r="R403" s="24">
        <f t="shared" si="75"/>
        <v>0</v>
      </c>
      <c r="S403" s="25">
        <f t="shared" si="76"/>
        <v>9150000000</v>
      </c>
      <c r="T403" s="24">
        <f t="shared" si="77"/>
        <v>9150000</v>
      </c>
      <c r="U403" s="40"/>
      <c r="W403" s="1">
        <v>1</v>
      </c>
    </row>
    <row r="404" spans="1:23" s="41" customFormat="1" ht="17.25" customHeight="1">
      <c r="A404" s="1">
        <v>1</v>
      </c>
      <c r="B404" s="16">
        <f t="shared" si="72"/>
        <v>390</v>
      </c>
      <c r="C404" s="30" t="s">
        <v>479</v>
      </c>
      <c r="D404" s="30" t="s">
        <v>480</v>
      </c>
      <c r="E404" s="29" t="s">
        <v>24</v>
      </c>
      <c r="F404" s="31">
        <v>15</v>
      </c>
      <c r="G404" s="32">
        <v>700000</v>
      </c>
      <c r="H404" s="33">
        <f t="shared" si="68"/>
        <v>70000000000</v>
      </c>
      <c r="I404" s="34">
        <v>9.18</v>
      </c>
      <c r="J404" s="36">
        <v>37798</v>
      </c>
      <c r="K404" s="36">
        <v>37795</v>
      </c>
      <c r="L404" s="36">
        <v>43274</v>
      </c>
      <c r="M404" s="36">
        <v>40352</v>
      </c>
      <c r="N404" s="36">
        <v>40338</v>
      </c>
      <c r="O404" s="36"/>
      <c r="P404" s="36"/>
      <c r="Q404" s="22">
        <f t="shared" si="74"/>
        <v>6426000000</v>
      </c>
      <c r="R404" s="24">
        <f t="shared" si="75"/>
        <v>0</v>
      </c>
      <c r="S404" s="25">
        <f t="shared" si="76"/>
        <v>6426000000</v>
      </c>
      <c r="T404" s="24">
        <f t="shared" si="77"/>
        <v>6426000</v>
      </c>
      <c r="U404" s="40"/>
      <c r="W404" s="1">
        <v>1</v>
      </c>
    </row>
    <row r="405" spans="1:23" s="41" customFormat="1" ht="17.25" customHeight="1">
      <c r="A405" s="1">
        <v>1</v>
      </c>
      <c r="B405" s="16">
        <f t="shared" si="72"/>
        <v>391</v>
      </c>
      <c r="C405" s="30" t="s">
        <v>481</v>
      </c>
      <c r="D405" s="30" t="s">
        <v>482</v>
      </c>
      <c r="E405" s="29" t="s">
        <v>24</v>
      </c>
      <c r="F405" s="31">
        <v>15</v>
      </c>
      <c r="G405" s="32">
        <v>1200000</v>
      </c>
      <c r="H405" s="33">
        <f t="shared" si="68"/>
        <v>120000000000</v>
      </c>
      <c r="I405" s="34">
        <v>9.2</v>
      </c>
      <c r="J405" s="36">
        <v>40374</v>
      </c>
      <c r="K405" s="36">
        <v>38162</v>
      </c>
      <c r="L405" s="36">
        <v>43640</v>
      </c>
      <c r="M405" s="36">
        <v>40353</v>
      </c>
      <c r="N405" s="36">
        <v>40339</v>
      </c>
      <c r="O405" s="36"/>
      <c r="P405" s="36"/>
      <c r="Q405" s="22">
        <f t="shared" si="74"/>
        <v>11040000000</v>
      </c>
      <c r="R405" s="24">
        <f t="shared" si="75"/>
        <v>0</v>
      </c>
      <c r="S405" s="25">
        <f t="shared" si="76"/>
        <v>11040000000</v>
      </c>
      <c r="T405" s="24">
        <f t="shared" si="77"/>
        <v>11040000</v>
      </c>
      <c r="U405" s="40"/>
      <c r="W405" s="1">
        <v>1</v>
      </c>
    </row>
    <row r="406" spans="1:23" s="41" customFormat="1" ht="17.25" customHeight="1">
      <c r="A406" s="1">
        <v>1</v>
      </c>
      <c r="B406" s="16">
        <f t="shared" si="72"/>
        <v>392</v>
      </c>
      <c r="C406" s="30" t="s">
        <v>483</v>
      </c>
      <c r="D406" s="30" t="s">
        <v>484</v>
      </c>
      <c r="E406" s="29" t="s">
        <v>24</v>
      </c>
      <c r="F406" s="31">
        <v>15</v>
      </c>
      <c r="G406" s="32">
        <v>5000000</v>
      </c>
      <c r="H406" s="33">
        <f t="shared" si="68"/>
        <v>500000000000</v>
      </c>
      <c r="I406" s="34">
        <v>9.18</v>
      </c>
      <c r="J406" s="36">
        <v>37806</v>
      </c>
      <c r="K406" s="36">
        <v>37802</v>
      </c>
      <c r="L406" s="36">
        <v>43281</v>
      </c>
      <c r="M406" s="36">
        <v>40359</v>
      </c>
      <c r="N406" s="36">
        <v>40345</v>
      </c>
      <c r="O406" s="36"/>
      <c r="P406" s="36"/>
      <c r="Q406" s="22">
        <f t="shared" si="74"/>
        <v>45900000000</v>
      </c>
      <c r="R406" s="24">
        <f t="shared" si="75"/>
        <v>0</v>
      </c>
      <c r="S406" s="25">
        <f t="shared" si="76"/>
        <v>45900000000</v>
      </c>
      <c r="T406" s="24">
        <f t="shared" si="77"/>
        <v>45900000</v>
      </c>
      <c r="U406" s="40"/>
      <c r="W406" s="1">
        <v>1</v>
      </c>
    </row>
    <row r="407" spans="1:23" s="41" customFormat="1" ht="17.25" customHeight="1">
      <c r="A407" s="1">
        <v>1</v>
      </c>
      <c r="B407" s="16">
        <f t="shared" si="72"/>
        <v>393</v>
      </c>
      <c r="C407" s="30" t="s">
        <v>485</v>
      </c>
      <c r="D407" s="30" t="s">
        <v>486</v>
      </c>
      <c r="E407" s="29" t="s">
        <v>24</v>
      </c>
      <c r="F407" s="31">
        <v>10</v>
      </c>
      <c r="G407" s="32">
        <v>600000</v>
      </c>
      <c r="H407" s="33">
        <f t="shared" si="68"/>
        <v>60000000000</v>
      </c>
      <c r="I407" s="34">
        <v>8.51</v>
      </c>
      <c r="J407" s="36">
        <v>37832</v>
      </c>
      <c r="K407" s="36">
        <v>37817</v>
      </c>
      <c r="L407" s="36">
        <v>41470</v>
      </c>
      <c r="M407" s="36">
        <v>40374</v>
      </c>
      <c r="N407" s="36">
        <v>40360</v>
      </c>
      <c r="O407" s="36"/>
      <c r="P407" s="36"/>
      <c r="Q407" s="22">
        <f t="shared" si="74"/>
        <v>5106000000</v>
      </c>
      <c r="R407" s="24">
        <f t="shared" si="75"/>
        <v>0</v>
      </c>
      <c r="S407" s="25">
        <f t="shared" si="76"/>
        <v>5106000000</v>
      </c>
      <c r="T407" s="24">
        <f t="shared" si="77"/>
        <v>5106000</v>
      </c>
      <c r="U407" s="40"/>
      <c r="W407" s="1">
        <v>1</v>
      </c>
    </row>
    <row r="408" spans="1:23" s="41" customFormat="1" ht="17.25" customHeight="1">
      <c r="A408" s="1">
        <v>1</v>
      </c>
      <c r="B408" s="16">
        <f t="shared" si="72"/>
        <v>394</v>
      </c>
      <c r="C408" s="30" t="s">
        <v>487</v>
      </c>
      <c r="D408" s="30" t="s">
        <v>488</v>
      </c>
      <c r="E408" s="29" t="s">
        <v>24</v>
      </c>
      <c r="F408" s="31">
        <v>15</v>
      </c>
      <c r="G408" s="32">
        <v>900000</v>
      </c>
      <c r="H408" s="33">
        <f t="shared" si="68"/>
        <v>90000000000</v>
      </c>
      <c r="I408" s="34">
        <v>9</v>
      </c>
      <c r="J408" s="36">
        <v>38195</v>
      </c>
      <c r="K408" s="36">
        <v>38188</v>
      </c>
      <c r="L408" s="36">
        <v>43666</v>
      </c>
      <c r="M408" s="36">
        <v>40379</v>
      </c>
      <c r="N408" s="36">
        <v>40365</v>
      </c>
      <c r="O408" s="36"/>
      <c r="P408" s="36"/>
      <c r="Q408" s="22">
        <f t="shared" si="74"/>
        <v>8100000000</v>
      </c>
      <c r="R408" s="24">
        <f t="shared" si="75"/>
        <v>0</v>
      </c>
      <c r="S408" s="25">
        <f t="shared" si="76"/>
        <v>8100000000</v>
      </c>
      <c r="T408" s="24">
        <f t="shared" si="77"/>
        <v>8100000</v>
      </c>
      <c r="U408" s="40"/>
      <c r="W408" s="1">
        <v>1</v>
      </c>
    </row>
    <row r="409" spans="1:23" s="41" customFormat="1" ht="17.25" customHeight="1">
      <c r="A409" s="1">
        <v>1</v>
      </c>
      <c r="B409" s="16">
        <f t="shared" si="72"/>
        <v>395</v>
      </c>
      <c r="C409" s="30" t="s">
        <v>489</v>
      </c>
      <c r="D409" s="30" t="s">
        <v>490</v>
      </c>
      <c r="E409" s="29" t="s">
        <v>24</v>
      </c>
      <c r="F409" s="31">
        <v>15</v>
      </c>
      <c r="G409" s="32">
        <v>1000000</v>
      </c>
      <c r="H409" s="33">
        <f t="shared" si="68"/>
        <v>100000000000</v>
      </c>
      <c r="I409" s="34">
        <v>9</v>
      </c>
      <c r="J409" s="36">
        <v>38205</v>
      </c>
      <c r="K409" s="36">
        <v>38196</v>
      </c>
      <c r="L409" s="36">
        <v>43674</v>
      </c>
      <c r="M409" s="36">
        <v>40387</v>
      </c>
      <c r="N409" s="36">
        <v>40373</v>
      </c>
      <c r="O409" s="36"/>
      <c r="P409" s="36"/>
      <c r="Q409" s="22">
        <f t="shared" si="74"/>
        <v>9000000000</v>
      </c>
      <c r="R409" s="24">
        <f t="shared" si="75"/>
        <v>0</v>
      </c>
      <c r="S409" s="25">
        <f t="shared" si="76"/>
        <v>9000000000</v>
      </c>
      <c r="T409" s="24">
        <f t="shared" si="77"/>
        <v>9000000</v>
      </c>
      <c r="U409" s="40"/>
      <c r="W409" s="1">
        <v>1</v>
      </c>
    </row>
    <row r="410" spans="1:23" s="41" customFormat="1" ht="17.25" customHeight="1">
      <c r="A410" s="1">
        <v>1</v>
      </c>
      <c r="B410" s="16">
        <f t="shared" si="72"/>
        <v>396</v>
      </c>
      <c r="C410" s="30" t="s">
        <v>491</v>
      </c>
      <c r="D410" s="30" t="s">
        <v>492</v>
      </c>
      <c r="E410" s="29" t="s">
        <v>24</v>
      </c>
      <c r="F410" s="31">
        <v>10</v>
      </c>
      <c r="G410" s="32">
        <v>650000</v>
      </c>
      <c r="H410" s="33">
        <f t="shared" si="68"/>
        <v>65000000000</v>
      </c>
      <c r="I410" s="34">
        <v>8.51</v>
      </c>
      <c r="J410" s="36">
        <v>37838</v>
      </c>
      <c r="K410" s="36">
        <v>37833</v>
      </c>
      <c r="L410" s="36">
        <v>41486</v>
      </c>
      <c r="M410" s="36">
        <v>40390</v>
      </c>
      <c r="N410" s="36">
        <v>40378</v>
      </c>
      <c r="O410" s="36"/>
      <c r="P410" s="36"/>
      <c r="Q410" s="22">
        <f t="shared" si="74"/>
        <v>5531500000</v>
      </c>
      <c r="R410" s="24">
        <f t="shared" si="75"/>
        <v>0</v>
      </c>
      <c r="S410" s="25">
        <f t="shared" si="76"/>
        <v>5531500000</v>
      </c>
      <c r="T410" s="24">
        <f t="shared" si="77"/>
        <v>5531500</v>
      </c>
      <c r="U410" s="40"/>
      <c r="W410" s="1">
        <v>1</v>
      </c>
    </row>
    <row r="411" spans="1:23" s="41" customFormat="1" ht="17.25" customHeight="1">
      <c r="A411" s="1">
        <v>1</v>
      </c>
      <c r="B411" s="16">
        <f t="shared" si="72"/>
        <v>397</v>
      </c>
      <c r="C411" s="30" t="s">
        <v>493</v>
      </c>
      <c r="D411" s="30" t="s">
        <v>494</v>
      </c>
      <c r="E411" s="29"/>
      <c r="F411" s="31">
        <v>15</v>
      </c>
      <c r="G411" s="32">
        <v>1000000</v>
      </c>
      <c r="H411" s="33">
        <f t="shared" si="68"/>
        <v>100000000000</v>
      </c>
      <c r="I411" s="34">
        <v>9</v>
      </c>
      <c r="J411" s="36">
        <v>38205</v>
      </c>
      <c r="K411" s="36">
        <v>38198</v>
      </c>
      <c r="L411" s="36">
        <v>43676</v>
      </c>
      <c r="M411" s="36">
        <v>40389</v>
      </c>
      <c r="N411" s="36">
        <v>40375</v>
      </c>
      <c r="O411" s="36"/>
      <c r="P411" s="36"/>
      <c r="Q411" s="22">
        <f t="shared" si="74"/>
        <v>9000000000</v>
      </c>
      <c r="R411" s="24">
        <f t="shared" si="75"/>
        <v>0</v>
      </c>
      <c r="S411" s="25">
        <f t="shared" si="76"/>
        <v>9000000000</v>
      </c>
      <c r="T411" s="24">
        <f t="shared" si="77"/>
        <v>9000000</v>
      </c>
      <c r="U411" s="40"/>
      <c r="W411" s="1">
        <v>1</v>
      </c>
    </row>
    <row r="412" spans="1:23" s="41" customFormat="1" ht="17.25" customHeight="1">
      <c r="A412" s="1">
        <v>1</v>
      </c>
      <c r="B412" s="16">
        <f t="shared" si="72"/>
        <v>398</v>
      </c>
      <c r="C412" s="30" t="s">
        <v>495</v>
      </c>
      <c r="D412" s="30" t="s">
        <v>496</v>
      </c>
      <c r="E412" s="29"/>
      <c r="F412" s="31">
        <v>15</v>
      </c>
      <c r="G412" s="32">
        <v>1000000</v>
      </c>
      <c r="H412" s="33">
        <f t="shared" si="68"/>
        <v>100000000000</v>
      </c>
      <c r="I412" s="34">
        <v>9</v>
      </c>
      <c r="J412" s="36">
        <v>38205</v>
      </c>
      <c r="K412" s="36">
        <v>38198</v>
      </c>
      <c r="L412" s="36">
        <v>43676</v>
      </c>
      <c r="M412" s="36">
        <v>40389</v>
      </c>
      <c r="N412" s="36">
        <v>40375</v>
      </c>
      <c r="O412" s="36"/>
      <c r="P412" s="36"/>
      <c r="Q412" s="22">
        <f t="shared" si="74"/>
        <v>9000000000</v>
      </c>
      <c r="R412" s="24">
        <f t="shared" si="75"/>
        <v>0</v>
      </c>
      <c r="S412" s="25">
        <f t="shared" si="76"/>
        <v>9000000000</v>
      </c>
      <c r="T412" s="24">
        <f t="shared" si="77"/>
        <v>9000000</v>
      </c>
      <c r="U412" s="40"/>
      <c r="W412" s="1">
        <v>1</v>
      </c>
    </row>
    <row r="413" spans="1:23" s="41" customFormat="1" ht="17.25" customHeight="1">
      <c r="A413" s="1">
        <v>1</v>
      </c>
      <c r="B413" s="16">
        <f t="shared" si="72"/>
        <v>399</v>
      </c>
      <c r="C413" s="30" t="s">
        <v>497</v>
      </c>
      <c r="D413" s="30" t="s">
        <v>498</v>
      </c>
      <c r="E413" s="29" t="s">
        <v>24</v>
      </c>
      <c r="F413" s="31">
        <v>15</v>
      </c>
      <c r="G413" s="32">
        <v>2000000</v>
      </c>
      <c r="H413" s="33">
        <f t="shared" si="68"/>
        <v>200000000000</v>
      </c>
      <c r="I413" s="34">
        <v>9</v>
      </c>
      <c r="J413" s="36">
        <v>38211</v>
      </c>
      <c r="K413" s="36">
        <v>38208</v>
      </c>
      <c r="L413" s="36">
        <v>43686</v>
      </c>
      <c r="M413" s="36">
        <v>40399</v>
      </c>
      <c r="N413" s="36">
        <v>40385</v>
      </c>
      <c r="O413" s="36"/>
      <c r="P413" s="36"/>
      <c r="Q413" s="22">
        <f t="shared" si="74"/>
        <v>18000000000</v>
      </c>
      <c r="R413" s="24">
        <f t="shared" si="75"/>
        <v>0</v>
      </c>
      <c r="S413" s="25">
        <f t="shared" si="76"/>
        <v>18000000000</v>
      </c>
      <c r="T413" s="27">
        <f t="shared" si="77"/>
        <v>18000000</v>
      </c>
      <c r="U413" s="40"/>
      <c r="W413" s="1">
        <v>1</v>
      </c>
    </row>
    <row r="414" spans="1:23" s="41" customFormat="1" ht="17.25" customHeight="1">
      <c r="A414" s="1">
        <v>1</v>
      </c>
      <c r="B414" s="16">
        <f t="shared" si="72"/>
        <v>400</v>
      </c>
      <c r="C414" s="30" t="s">
        <v>499</v>
      </c>
      <c r="D414" s="30" t="s">
        <v>500</v>
      </c>
      <c r="E414" s="29" t="s">
        <v>24</v>
      </c>
      <c r="F414" s="31">
        <v>15</v>
      </c>
      <c r="G414" s="32">
        <v>400000</v>
      </c>
      <c r="H414" s="33">
        <f t="shared" si="68"/>
        <v>40000000000</v>
      </c>
      <c r="I414" s="34">
        <v>9</v>
      </c>
      <c r="J414" s="36">
        <v>38222</v>
      </c>
      <c r="K414" s="36">
        <v>38208</v>
      </c>
      <c r="L414" s="36">
        <v>43686</v>
      </c>
      <c r="M414" s="36">
        <v>40399</v>
      </c>
      <c r="N414" s="36">
        <v>40385</v>
      </c>
      <c r="O414" s="36"/>
      <c r="P414" s="36"/>
      <c r="Q414" s="22">
        <f t="shared" si="74"/>
        <v>3600000000</v>
      </c>
      <c r="R414" s="24">
        <f t="shared" si="75"/>
        <v>0</v>
      </c>
      <c r="S414" s="25">
        <f t="shared" si="76"/>
        <v>3600000000</v>
      </c>
      <c r="T414" s="27">
        <f t="shared" si="77"/>
        <v>3600000</v>
      </c>
      <c r="U414" s="40"/>
      <c r="W414" s="1">
        <v>1</v>
      </c>
    </row>
    <row r="415" spans="1:23" s="41" customFormat="1" ht="17.25" customHeight="1">
      <c r="A415" s="1">
        <v>1</v>
      </c>
      <c r="B415" s="16">
        <f t="shared" si="72"/>
        <v>401</v>
      </c>
      <c r="C415" s="30" t="s">
        <v>501</v>
      </c>
      <c r="D415" s="30" t="s">
        <v>502</v>
      </c>
      <c r="E415" s="29" t="s">
        <v>24</v>
      </c>
      <c r="F415" s="31">
        <v>10</v>
      </c>
      <c r="G415" s="32">
        <v>500000</v>
      </c>
      <c r="H415" s="33">
        <f t="shared" si="68"/>
        <v>50000000000</v>
      </c>
      <c r="I415" s="34">
        <v>8.42</v>
      </c>
      <c r="J415" s="36">
        <v>37853</v>
      </c>
      <c r="K415" s="36">
        <v>37846</v>
      </c>
      <c r="L415" s="36">
        <v>41499</v>
      </c>
      <c r="M415" s="36">
        <v>40403</v>
      </c>
      <c r="N415" s="36">
        <v>40389</v>
      </c>
      <c r="O415" s="36"/>
      <c r="P415" s="36"/>
      <c r="Q415" s="22">
        <f t="shared" si="74"/>
        <v>4210000000</v>
      </c>
      <c r="R415" s="24">
        <f t="shared" si="75"/>
        <v>0</v>
      </c>
      <c r="S415" s="25">
        <f t="shared" si="76"/>
        <v>4210000000</v>
      </c>
      <c r="T415" s="27">
        <f t="shared" si="77"/>
        <v>4210000</v>
      </c>
      <c r="U415" s="40"/>
      <c r="W415" s="1">
        <v>1</v>
      </c>
    </row>
    <row r="416" spans="1:23" s="41" customFormat="1" ht="17.25" customHeight="1">
      <c r="A416" s="1">
        <v>1</v>
      </c>
      <c r="B416" s="16">
        <f t="shared" si="72"/>
        <v>402</v>
      </c>
      <c r="C416" s="30" t="s">
        <v>503</v>
      </c>
      <c r="D416" s="30" t="s">
        <v>504</v>
      </c>
      <c r="E416" s="29" t="s">
        <v>24</v>
      </c>
      <c r="F416" s="31">
        <v>10</v>
      </c>
      <c r="G416" s="32">
        <v>1000000</v>
      </c>
      <c r="H416" s="33">
        <f t="shared" si="68"/>
        <v>100000000000</v>
      </c>
      <c r="I416" s="34">
        <v>9.1</v>
      </c>
      <c r="J416" s="36">
        <v>37526</v>
      </c>
      <c r="K416" s="36">
        <v>37484</v>
      </c>
      <c r="L416" s="36">
        <v>41137</v>
      </c>
      <c r="M416" s="36">
        <v>40406</v>
      </c>
      <c r="N416" s="36">
        <v>40392</v>
      </c>
      <c r="O416" s="36"/>
      <c r="P416" s="36"/>
      <c r="Q416" s="22">
        <f t="shared" si="74"/>
        <v>9100000000</v>
      </c>
      <c r="R416" s="24">
        <f t="shared" si="75"/>
        <v>0</v>
      </c>
      <c r="S416" s="25">
        <f t="shared" si="76"/>
        <v>9100000000</v>
      </c>
      <c r="T416" s="27">
        <f t="shared" si="77"/>
        <v>9100000</v>
      </c>
      <c r="U416" s="40"/>
      <c r="W416" s="1">
        <v>1</v>
      </c>
    </row>
    <row r="417" spans="1:23" s="41" customFormat="1" ht="17.25" customHeight="1">
      <c r="A417" s="1">
        <v>1</v>
      </c>
      <c r="B417" s="16">
        <f t="shared" si="72"/>
        <v>403</v>
      </c>
      <c r="C417" s="30" t="s">
        <v>505</v>
      </c>
      <c r="D417" s="30" t="s">
        <v>506</v>
      </c>
      <c r="E417" s="29" t="s">
        <v>24</v>
      </c>
      <c r="F417" s="31">
        <v>15</v>
      </c>
      <c r="G417" s="32">
        <v>1000000</v>
      </c>
      <c r="H417" s="33">
        <f t="shared" si="68"/>
        <v>100000000000</v>
      </c>
      <c r="I417" s="34">
        <v>9</v>
      </c>
      <c r="J417" s="36">
        <v>38225</v>
      </c>
      <c r="K417" s="36">
        <v>38218</v>
      </c>
      <c r="L417" s="36">
        <v>43696</v>
      </c>
      <c r="M417" s="36">
        <v>40409</v>
      </c>
      <c r="N417" s="36">
        <v>40395</v>
      </c>
      <c r="O417" s="36"/>
      <c r="P417" s="36"/>
      <c r="Q417" s="22">
        <f t="shared" si="74"/>
        <v>9000000000</v>
      </c>
      <c r="R417" s="24">
        <f t="shared" si="75"/>
        <v>0</v>
      </c>
      <c r="S417" s="25">
        <f t="shared" si="76"/>
        <v>9000000000</v>
      </c>
      <c r="T417" s="27">
        <f t="shared" si="77"/>
        <v>9000000</v>
      </c>
      <c r="U417" s="40"/>
      <c r="W417" s="1">
        <v>1</v>
      </c>
    </row>
    <row r="418" spans="1:23" s="41" customFormat="1" ht="17.25" customHeight="1">
      <c r="A418" s="1">
        <v>1</v>
      </c>
      <c r="B418" s="16">
        <f t="shared" si="72"/>
        <v>404</v>
      </c>
      <c r="C418" s="30" t="s">
        <v>507</v>
      </c>
      <c r="D418" s="30" t="s">
        <v>508</v>
      </c>
      <c r="E418" s="29" t="s">
        <v>24</v>
      </c>
      <c r="F418" s="31">
        <v>15</v>
      </c>
      <c r="G418" s="32">
        <v>400000</v>
      </c>
      <c r="H418" s="33">
        <f t="shared" si="68"/>
        <v>40000000000</v>
      </c>
      <c r="I418" s="34">
        <v>9</v>
      </c>
      <c r="J418" s="36">
        <v>38226</v>
      </c>
      <c r="K418" s="36">
        <v>38218</v>
      </c>
      <c r="L418" s="36">
        <v>43696</v>
      </c>
      <c r="M418" s="36">
        <v>40409</v>
      </c>
      <c r="N418" s="36">
        <v>40395</v>
      </c>
      <c r="O418" s="36"/>
      <c r="P418" s="36"/>
      <c r="Q418" s="22">
        <f t="shared" si="74"/>
        <v>3600000000</v>
      </c>
      <c r="R418" s="24">
        <f t="shared" si="75"/>
        <v>0</v>
      </c>
      <c r="S418" s="25">
        <f t="shared" si="76"/>
        <v>3600000000</v>
      </c>
      <c r="T418" s="27">
        <f t="shared" si="77"/>
        <v>3600000</v>
      </c>
      <c r="U418" s="40"/>
      <c r="W418" s="1">
        <v>1</v>
      </c>
    </row>
    <row r="419" spans="1:23" s="41" customFormat="1" ht="17.25" customHeight="1">
      <c r="A419" s="1">
        <v>1</v>
      </c>
      <c r="B419" s="16">
        <f t="shared" si="72"/>
        <v>405</v>
      </c>
      <c r="C419" s="30" t="s">
        <v>509</v>
      </c>
      <c r="D419" s="30" t="s">
        <v>510</v>
      </c>
      <c r="E419" s="29" t="s">
        <v>24</v>
      </c>
      <c r="F419" s="31">
        <v>15</v>
      </c>
      <c r="G419" s="32">
        <v>550000</v>
      </c>
      <c r="H419" s="33">
        <f t="shared" si="68"/>
        <v>55000000000</v>
      </c>
      <c r="I419" s="34">
        <v>9</v>
      </c>
      <c r="J419" s="36">
        <v>38246</v>
      </c>
      <c r="K419" s="36">
        <v>38239</v>
      </c>
      <c r="L419" s="36">
        <v>43717</v>
      </c>
      <c r="M419" s="36">
        <v>40430</v>
      </c>
      <c r="N419" s="36">
        <v>40415</v>
      </c>
      <c r="O419" s="36"/>
      <c r="P419" s="36"/>
      <c r="Q419" s="22">
        <f t="shared" si="74"/>
        <v>4950000000</v>
      </c>
      <c r="R419" s="24">
        <f t="shared" si="75"/>
        <v>0</v>
      </c>
      <c r="S419" s="25">
        <f t="shared" si="76"/>
        <v>4950000000</v>
      </c>
      <c r="T419" s="24">
        <f t="shared" si="77"/>
        <v>4950000</v>
      </c>
      <c r="U419" s="40"/>
      <c r="W419" s="1">
        <v>1</v>
      </c>
    </row>
    <row r="420" spans="1:23" s="41" customFormat="1" ht="17.25" customHeight="1">
      <c r="A420" s="1">
        <v>1</v>
      </c>
      <c r="B420" s="16">
        <f t="shared" si="72"/>
        <v>406</v>
      </c>
      <c r="C420" s="30" t="s">
        <v>511</v>
      </c>
      <c r="D420" s="30" t="s">
        <v>512</v>
      </c>
      <c r="E420" s="29" t="s">
        <v>24</v>
      </c>
      <c r="F420" s="31">
        <v>15</v>
      </c>
      <c r="G420" s="32">
        <v>4390000</v>
      </c>
      <c r="H420" s="33">
        <f t="shared" si="68"/>
        <v>439000000000</v>
      </c>
      <c r="I420" s="34">
        <v>8.84</v>
      </c>
      <c r="J420" s="36">
        <v>37889</v>
      </c>
      <c r="K420" s="36">
        <v>37874</v>
      </c>
      <c r="L420" s="36">
        <v>43353</v>
      </c>
      <c r="M420" s="36">
        <v>40431</v>
      </c>
      <c r="N420" s="36">
        <v>40416</v>
      </c>
      <c r="O420" s="36"/>
      <c r="P420" s="36"/>
      <c r="Q420" s="22">
        <f t="shared" si="74"/>
        <v>38807600000</v>
      </c>
      <c r="R420" s="24">
        <f t="shared" si="75"/>
        <v>0</v>
      </c>
      <c r="S420" s="25">
        <f t="shared" si="76"/>
        <v>38807600000</v>
      </c>
      <c r="T420" s="24">
        <f t="shared" si="77"/>
        <v>38807600</v>
      </c>
      <c r="U420" s="40"/>
      <c r="W420" s="1">
        <v>1</v>
      </c>
    </row>
    <row r="421" spans="1:23" s="41" customFormat="1" ht="17.25" customHeight="1">
      <c r="A421" s="1">
        <v>1</v>
      </c>
      <c r="B421" s="16">
        <f t="shared" si="72"/>
        <v>407</v>
      </c>
      <c r="C421" s="30" t="s">
        <v>513</v>
      </c>
      <c r="D421" s="30" t="s">
        <v>514</v>
      </c>
      <c r="E421" s="29" t="s">
        <v>24</v>
      </c>
      <c r="F421" s="31">
        <v>15</v>
      </c>
      <c r="G421" s="32">
        <v>1000000</v>
      </c>
      <c r="H421" s="33">
        <f t="shared" si="68"/>
        <v>100000000000</v>
      </c>
      <c r="I421" s="34">
        <v>9.99</v>
      </c>
      <c r="J421" s="36">
        <v>37526</v>
      </c>
      <c r="K421" s="36">
        <v>37511</v>
      </c>
      <c r="L421" s="36">
        <v>42990</v>
      </c>
      <c r="M421" s="36">
        <v>40433</v>
      </c>
      <c r="N421" s="36">
        <v>40417</v>
      </c>
      <c r="O421" s="36"/>
      <c r="P421" s="36"/>
      <c r="Q421" s="22">
        <f t="shared" si="74"/>
        <v>9990000000</v>
      </c>
      <c r="R421" s="24">
        <f t="shared" si="75"/>
        <v>0</v>
      </c>
      <c r="S421" s="25">
        <f t="shared" si="76"/>
        <v>9990000000</v>
      </c>
      <c r="T421" s="24">
        <f t="shared" si="77"/>
        <v>9990000</v>
      </c>
      <c r="U421" s="40"/>
      <c r="W421" s="1">
        <v>1</v>
      </c>
    </row>
    <row r="422" spans="1:23" s="41" customFormat="1" ht="17.25" customHeight="1">
      <c r="A422" s="1">
        <v>1</v>
      </c>
      <c r="B422" s="16">
        <f t="shared" si="72"/>
        <v>408</v>
      </c>
      <c r="C422" s="30" t="s">
        <v>515</v>
      </c>
      <c r="D422" s="30" t="s">
        <v>516</v>
      </c>
      <c r="E422" s="29" t="s">
        <v>24</v>
      </c>
      <c r="F422" s="31">
        <v>15</v>
      </c>
      <c r="G422" s="32">
        <v>1000000</v>
      </c>
      <c r="H422" s="33">
        <f t="shared" si="68"/>
        <v>100000000000</v>
      </c>
      <c r="I422" s="34">
        <v>8.84</v>
      </c>
      <c r="J422" s="36">
        <v>37888</v>
      </c>
      <c r="K422" s="36">
        <v>37876</v>
      </c>
      <c r="L422" s="36">
        <v>43355</v>
      </c>
      <c r="M422" s="36">
        <v>40433</v>
      </c>
      <c r="N422" s="36">
        <v>40417</v>
      </c>
      <c r="O422" s="36"/>
      <c r="P422" s="36"/>
      <c r="Q422" s="22">
        <f t="shared" si="74"/>
        <v>8840000000</v>
      </c>
      <c r="R422" s="24">
        <f t="shared" si="75"/>
        <v>0</v>
      </c>
      <c r="S422" s="25">
        <f t="shared" si="76"/>
        <v>8840000000</v>
      </c>
      <c r="T422" s="24">
        <f t="shared" si="77"/>
        <v>8840000</v>
      </c>
      <c r="U422" s="40"/>
      <c r="W422" s="1">
        <v>1</v>
      </c>
    </row>
    <row r="423" spans="1:23" s="41" customFormat="1" ht="17.25" customHeight="1">
      <c r="A423" s="1">
        <v>1</v>
      </c>
      <c r="B423" s="16">
        <f t="shared" si="72"/>
        <v>409</v>
      </c>
      <c r="C423" s="30" t="s">
        <v>517</v>
      </c>
      <c r="D423" s="30" t="s">
        <v>518</v>
      </c>
      <c r="E423" s="29" t="s">
        <v>24</v>
      </c>
      <c r="F423" s="31">
        <v>15</v>
      </c>
      <c r="G423" s="32">
        <v>600000</v>
      </c>
      <c r="H423" s="33">
        <f t="shared" si="68"/>
        <v>60000000000</v>
      </c>
      <c r="I423" s="34">
        <v>9.7</v>
      </c>
      <c r="J423" s="36">
        <v>37888</v>
      </c>
      <c r="K423" s="36">
        <v>37876</v>
      </c>
      <c r="L423" s="36">
        <v>43355</v>
      </c>
      <c r="M423" s="36">
        <v>40433</v>
      </c>
      <c r="N423" s="36">
        <v>40417</v>
      </c>
      <c r="O423" s="36"/>
      <c r="P423" s="36"/>
      <c r="Q423" s="22">
        <f t="shared" si="74"/>
        <v>5820000000</v>
      </c>
      <c r="R423" s="24">
        <f t="shared" si="75"/>
        <v>0</v>
      </c>
      <c r="S423" s="25">
        <f t="shared" si="76"/>
        <v>5820000000</v>
      </c>
      <c r="T423" s="24">
        <f t="shared" si="77"/>
        <v>5820000</v>
      </c>
      <c r="U423" s="40"/>
      <c r="W423" s="1">
        <v>1</v>
      </c>
    </row>
    <row r="424" spans="1:23" s="41" customFormat="1" ht="17.25" customHeight="1">
      <c r="A424" s="1">
        <v>1</v>
      </c>
      <c r="B424" s="16">
        <f t="shared" si="72"/>
        <v>410</v>
      </c>
      <c r="C424" s="30" t="s">
        <v>519</v>
      </c>
      <c r="D424" s="30" t="s">
        <v>520</v>
      </c>
      <c r="E424" s="29" t="s">
        <v>24</v>
      </c>
      <c r="F424" s="31">
        <v>15</v>
      </c>
      <c r="G424" s="32">
        <v>1250000</v>
      </c>
      <c r="H424" s="33">
        <f t="shared" si="68"/>
        <v>125000000000</v>
      </c>
      <c r="I424" s="34">
        <v>9.7</v>
      </c>
      <c r="J424" s="36">
        <v>40445</v>
      </c>
      <c r="K424" s="36">
        <v>37876</v>
      </c>
      <c r="L424" s="36">
        <v>43355</v>
      </c>
      <c r="M424" s="36">
        <v>40433</v>
      </c>
      <c r="N424" s="36" t="s">
        <v>521</v>
      </c>
      <c r="O424" s="36"/>
      <c r="P424" s="36"/>
      <c r="Q424" s="22">
        <f t="shared" si="74"/>
        <v>12125000000</v>
      </c>
      <c r="R424" s="24">
        <f t="shared" si="75"/>
        <v>0</v>
      </c>
      <c r="S424" s="25">
        <f t="shared" si="76"/>
        <v>12125000000</v>
      </c>
      <c r="T424" s="24">
        <f t="shared" si="77"/>
        <v>12125000</v>
      </c>
      <c r="U424" s="40"/>
      <c r="W424" s="1">
        <v>1</v>
      </c>
    </row>
    <row r="425" spans="1:23" s="41" customFormat="1" ht="17.25" customHeight="1">
      <c r="A425" s="1">
        <v>1</v>
      </c>
      <c r="B425" s="16">
        <f t="shared" si="72"/>
        <v>411</v>
      </c>
      <c r="C425" s="30" t="s">
        <v>522</v>
      </c>
      <c r="D425" s="30" t="s">
        <v>523</v>
      </c>
      <c r="E425" s="29" t="s">
        <v>24</v>
      </c>
      <c r="F425" s="31">
        <v>15</v>
      </c>
      <c r="G425" s="32">
        <v>50000</v>
      </c>
      <c r="H425" s="33">
        <f t="shared" si="68"/>
        <v>5000000000</v>
      </c>
      <c r="I425" s="34">
        <v>9</v>
      </c>
      <c r="J425" s="36">
        <v>38247</v>
      </c>
      <c r="K425" s="36">
        <v>38244</v>
      </c>
      <c r="L425" s="36">
        <v>43722</v>
      </c>
      <c r="M425" s="36">
        <v>40435</v>
      </c>
      <c r="N425" s="36">
        <v>40420</v>
      </c>
      <c r="O425" s="36"/>
      <c r="P425" s="36"/>
      <c r="Q425" s="22">
        <f t="shared" si="74"/>
        <v>450000000</v>
      </c>
      <c r="R425" s="24">
        <f t="shared" si="75"/>
        <v>0</v>
      </c>
      <c r="S425" s="25">
        <f t="shared" si="76"/>
        <v>450000000</v>
      </c>
      <c r="T425" s="24">
        <f t="shared" si="77"/>
        <v>450000</v>
      </c>
      <c r="U425" s="40"/>
      <c r="W425" s="1">
        <v>1</v>
      </c>
    </row>
    <row r="426" spans="1:23" s="41" customFormat="1" ht="17.25" customHeight="1">
      <c r="A426" s="1">
        <v>1</v>
      </c>
      <c r="B426" s="16">
        <f t="shared" si="72"/>
        <v>412</v>
      </c>
      <c r="C426" s="30" t="s">
        <v>524</v>
      </c>
      <c r="D426" s="30" t="s">
        <v>525</v>
      </c>
      <c r="E426" s="29" t="s">
        <v>24</v>
      </c>
      <c r="F426" s="31">
        <v>15</v>
      </c>
      <c r="G426" s="32">
        <v>1000000</v>
      </c>
      <c r="H426" s="33">
        <f t="shared" si="68"/>
        <v>100000000000</v>
      </c>
      <c r="I426" s="34">
        <v>9.7</v>
      </c>
      <c r="J426" s="36">
        <v>37888</v>
      </c>
      <c r="K426" s="36">
        <v>37879</v>
      </c>
      <c r="L426" s="36">
        <v>43358</v>
      </c>
      <c r="M426" s="36">
        <v>40436</v>
      </c>
      <c r="N426" s="36">
        <v>40421</v>
      </c>
      <c r="O426" s="36"/>
      <c r="P426" s="36"/>
      <c r="Q426" s="22">
        <f t="shared" si="74"/>
        <v>9700000000</v>
      </c>
      <c r="R426" s="24">
        <f t="shared" si="75"/>
        <v>0</v>
      </c>
      <c r="S426" s="25">
        <f t="shared" si="76"/>
        <v>9700000000</v>
      </c>
      <c r="T426" s="24">
        <f t="shared" si="77"/>
        <v>9700000</v>
      </c>
      <c r="U426" s="40"/>
      <c r="W426" s="1">
        <v>1</v>
      </c>
    </row>
    <row r="427" spans="1:23" s="41" customFormat="1" ht="17.25" customHeight="1">
      <c r="A427" s="1">
        <v>1</v>
      </c>
      <c r="B427" s="16">
        <f aca="true" t="shared" si="78" ref="B427:B490">+B426+1</f>
        <v>413</v>
      </c>
      <c r="C427" s="30" t="s">
        <v>526</v>
      </c>
      <c r="D427" s="30" t="s">
        <v>527</v>
      </c>
      <c r="E427" s="29" t="s">
        <v>24</v>
      </c>
      <c r="F427" s="31">
        <v>10</v>
      </c>
      <c r="G427" s="32">
        <v>450000</v>
      </c>
      <c r="H427" s="33">
        <f t="shared" si="68"/>
        <v>45000000000</v>
      </c>
      <c r="I427" s="34">
        <v>8.42</v>
      </c>
      <c r="J427" s="36">
        <v>37888</v>
      </c>
      <c r="K427" s="36">
        <v>37879</v>
      </c>
      <c r="L427" s="36">
        <v>41532</v>
      </c>
      <c r="M427" s="36">
        <v>40436</v>
      </c>
      <c r="N427" s="36">
        <v>40421</v>
      </c>
      <c r="O427" s="36"/>
      <c r="P427" s="36"/>
      <c r="Q427" s="22">
        <f t="shared" si="74"/>
        <v>3789000000</v>
      </c>
      <c r="R427" s="24">
        <f t="shared" si="75"/>
        <v>0</v>
      </c>
      <c r="S427" s="25">
        <f t="shared" si="76"/>
        <v>3789000000</v>
      </c>
      <c r="T427" s="24">
        <f t="shared" si="77"/>
        <v>3789000</v>
      </c>
      <c r="U427" s="40"/>
      <c r="W427" s="1">
        <v>1</v>
      </c>
    </row>
    <row r="428" spans="1:23" s="41" customFormat="1" ht="17.25" customHeight="1">
      <c r="A428" s="1">
        <v>1</v>
      </c>
      <c r="B428" s="16">
        <f t="shared" si="78"/>
        <v>414</v>
      </c>
      <c r="C428" s="30" t="s">
        <v>528</v>
      </c>
      <c r="D428" s="30" t="s">
        <v>529</v>
      </c>
      <c r="E428" s="29" t="s">
        <v>24</v>
      </c>
      <c r="F428" s="31">
        <v>10</v>
      </c>
      <c r="G428" s="32">
        <v>100000</v>
      </c>
      <c r="H428" s="33">
        <f t="shared" si="68"/>
        <v>10000000000</v>
      </c>
      <c r="I428" s="34">
        <v>9.2</v>
      </c>
      <c r="J428" s="36">
        <v>37888</v>
      </c>
      <c r="K428" s="36">
        <v>37879</v>
      </c>
      <c r="L428" s="36">
        <v>41532</v>
      </c>
      <c r="M428" s="36">
        <v>40436</v>
      </c>
      <c r="N428" s="36">
        <v>40421</v>
      </c>
      <c r="O428" s="36"/>
      <c r="P428" s="36"/>
      <c r="Q428" s="22">
        <f t="shared" si="74"/>
        <v>919999999.9999999</v>
      </c>
      <c r="R428" s="24">
        <f t="shared" si="75"/>
        <v>0</v>
      </c>
      <c r="S428" s="25">
        <f t="shared" si="76"/>
        <v>919999999.9999999</v>
      </c>
      <c r="T428" s="24">
        <f t="shared" si="77"/>
        <v>919999.9999999999</v>
      </c>
      <c r="U428" s="40"/>
      <c r="W428" s="1">
        <v>1</v>
      </c>
    </row>
    <row r="429" spans="1:23" s="41" customFormat="1" ht="17.25" customHeight="1">
      <c r="A429" s="1">
        <v>1</v>
      </c>
      <c r="B429" s="16">
        <f t="shared" si="78"/>
        <v>415</v>
      </c>
      <c r="C429" s="30" t="s">
        <v>530</v>
      </c>
      <c r="D429" s="30" t="s">
        <v>531</v>
      </c>
      <c r="E429" s="29" t="s">
        <v>24</v>
      </c>
      <c r="F429" s="31">
        <v>15</v>
      </c>
      <c r="G429" s="32">
        <v>950000</v>
      </c>
      <c r="H429" s="33">
        <f t="shared" si="68"/>
        <v>95000000000</v>
      </c>
      <c r="I429" s="34">
        <v>9</v>
      </c>
      <c r="J429" s="36">
        <v>38253</v>
      </c>
      <c r="K429" s="36">
        <v>38247</v>
      </c>
      <c r="L429" s="36">
        <v>43725</v>
      </c>
      <c r="M429" s="36">
        <v>40438</v>
      </c>
      <c r="N429" s="36">
        <v>40424</v>
      </c>
      <c r="O429" s="36"/>
      <c r="P429" s="36"/>
      <c r="Q429" s="22">
        <f t="shared" si="74"/>
        <v>8550000000</v>
      </c>
      <c r="R429" s="24">
        <f t="shared" si="75"/>
        <v>0</v>
      </c>
      <c r="S429" s="25">
        <f t="shared" si="76"/>
        <v>8550000000</v>
      </c>
      <c r="T429" s="24">
        <f t="shared" si="77"/>
        <v>8550000</v>
      </c>
      <c r="U429" s="40"/>
      <c r="W429" s="1">
        <v>1</v>
      </c>
    </row>
    <row r="430" spans="1:23" s="41" customFormat="1" ht="17.25" customHeight="1">
      <c r="A430" s="1">
        <v>1</v>
      </c>
      <c r="B430" s="16">
        <f t="shared" si="78"/>
        <v>416</v>
      </c>
      <c r="C430" s="30" t="s">
        <v>532</v>
      </c>
      <c r="D430" s="30" t="s">
        <v>533</v>
      </c>
      <c r="E430" s="29" t="s">
        <v>125</v>
      </c>
      <c r="F430" s="31">
        <v>10</v>
      </c>
      <c r="G430" s="32">
        <v>300000</v>
      </c>
      <c r="H430" s="33">
        <f t="shared" si="68"/>
        <v>30000000000</v>
      </c>
      <c r="I430" s="34">
        <v>9.1</v>
      </c>
      <c r="J430" s="36">
        <v>37522</v>
      </c>
      <c r="K430" s="36">
        <v>37517</v>
      </c>
      <c r="L430" s="36">
        <v>41170</v>
      </c>
      <c r="M430" s="36">
        <v>40439</v>
      </c>
      <c r="N430" s="36">
        <v>40427</v>
      </c>
      <c r="O430" s="36"/>
      <c r="P430" s="36"/>
      <c r="Q430" s="22">
        <f t="shared" si="74"/>
        <v>2730000000</v>
      </c>
      <c r="R430" s="24">
        <f t="shared" si="75"/>
        <v>0</v>
      </c>
      <c r="S430" s="25">
        <f t="shared" si="76"/>
        <v>2730000000</v>
      </c>
      <c r="T430" s="24">
        <f t="shared" si="77"/>
        <v>2730000</v>
      </c>
      <c r="U430" s="40"/>
      <c r="W430" s="1">
        <v>1</v>
      </c>
    </row>
    <row r="431" spans="1:23" s="41" customFormat="1" ht="17.25" customHeight="1">
      <c r="A431" s="1">
        <v>1</v>
      </c>
      <c r="B431" s="16">
        <f t="shared" si="78"/>
        <v>417</v>
      </c>
      <c r="C431" s="30" t="s">
        <v>534</v>
      </c>
      <c r="D431" s="30" t="s">
        <v>535</v>
      </c>
      <c r="E431" s="29" t="s">
        <v>24</v>
      </c>
      <c r="F431" s="31">
        <v>10</v>
      </c>
      <c r="G431" s="32">
        <v>1200000</v>
      </c>
      <c r="H431" s="33">
        <f t="shared" si="68"/>
        <v>120000000000</v>
      </c>
      <c r="I431" s="34">
        <v>9.7</v>
      </c>
      <c r="J431" s="36">
        <v>37903</v>
      </c>
      <c r="K431" s="36">
        <v>37888</v>
      </c>
      <c r="L431" s="36">
        <v>43367</v>
      </c>
      <c r="M431" s="36">
        <v>40445</v>
      </c>
      <c r="N431" s="36">
        <v>40431</v>
      </c>
      <c r="O431" s="36"/>
      <c r="P431" s="36"/>
      <c r="Q431" s="22">
        <f t="shared" si="74"/>
        <v>11640000000</v>
      </c>
      <c r="R431" s="24">
        <f t="shared" si="75"/>
        <v>0</v>
      </c>
      <c r="S431" s="25">
        <f t="shared" si="76"/>
        <v>11640000000</v>
      </c>
      <c r="T431" s="24">
        <f t="shared" si="77"/>
        <v>11640000</v>
      </c>
      <c r="U431" s="40"/>
      <c r="W431" s="1">
        <v>1</v>
      </c>
    </row>
    <row r="432" spans="1:23" s="41" customFormat="1" ht="17.25" customHeight="1">
      <c r="A432" s="1">
        <v>1</v>
      </c>
      <c r="B432" s="16">
        <f t="shared" si="78"/>
        <v>418</v>
      </c>
      <c r="C432" s="30" t="s">
        <v>536</v>
      </c>
      <c r="D432" s="30" t="s">
        <v>537</v>
      </c>
      <c r="E432" s="29" t="s">
        <v>24</v>
      </c>
      <c r="F432" s="31">
        <v>15</v>
      </c>
      <c r="G432" s="32">
        <v>1000000</v>
      </c>
      <c r="H432" s="33">
        <f t="shared" si="68"/>
        <v>100000000000</v>
      </c>
      <c r="I432" s="34">
        <v>9.7</v>
      </c>
      <c r="J432" s="36">
        <v>37902</v>
      </c>
      <c r="K432" s="36">
        <v>37890</v>
      </c>
      <c r="L432" s="36">
        <v>43369</v>
      </c>
      <c r="M432" s="36">
        <v>40448</v>
      </c>
      <c r="N432" s="36">
        <v>40434</v>
      </c>
      <c r="O432" s="36"/>
      <c r="P432" s="36"/>
      <c r="Q432" s="22">
        <f t="shared" si="74"/>
        <v>9700000000</v>
      </c>
      <c r="R432" s="24">
        <f t="shared" si="75"/>
        <v>0</v>
      </c>
      <c r="S432" s="25">
        <f t="shared" si="76"/>
        <v>9700000000</v>
      </c>
      <c r="T432" s="24">
        <f t="shared" si="77"/>
        <v>9700000</v>
      </c>
      <c r="U432" s="40"/>
      <c r="W432" s="1">
        <v>1</v>
      </c>
    </row>
    <row r="433" spans="1:23" s="41" customFormat="1" ht="17.25" customHeight="1">
      <c r="A433" s="1">
        <v>1</v>
      </c>
      <c r="B433" s="16">
        <f t="shared" si="78"/>
        <v>419</v>
      </c>
      <c r="C433" s="30" t="s">
        <v>538</v>
      </c>
      <c r="D433" s="30" t="s">
        <v>539</v>
      </c>
      <c r="E433" s="29" t="s">
        <v>24</v>
      </c>
      <c r="F433" s="31">
        <v>15</v>
      </c>
      <c r="G433" s="32">
        <v>2000000</v>
      </c>
      <c r="H433" s="33">
        <f t="shared" si="68"/>
        <v>200000000000</v>
      </c>
      <c r="I433" s="34">
        <v>9.7</v>
      </c>
      <c r="J433" s="36">
        <v>37908</v>
      </c>
      <c r="K433" s="36">
        <v>37890</v>
      </c>
      <c r="L433" s="36">
        <v>43369</v>
      </c>
      <c r="M433" s="36">
        <v>40447</v>
      </c>
      <c r="N433" s="36">
        <v>40434</v>
      </c>
      <c r="O433" s="36"/>
      <c r="P433" s="36"/>
      <c r="Q433" s="22">
        <f t="shared" si="74"/>
        <v>19400000000</v>
      </c>
      <c r="R433" s="24">
        <f t="shared" si="75"/>
        <v>0</v>
      </c>
      <c r="S433" s="25">
        <f t="shared" si="76"/>
        <v>19400000000</v>
      </c>
      <c r="T433" s="24">
        <f t="shared" si="77"/>
        <v>19400000</v>
      </c>
      <c r="U433" s="40"/>
      <c r="W433" s="1">
        <v>1</v>
      </c>
    </row>
    <row r="434" spans="1:23" s="41" customFormat="1" ht="17.25" customHeight="1">
      <c r="A434" s="1">
        <v>1</v>
      </c>
      <c r="B434" s="16">
        <f t="shared" si="78"/>
        <v>420</v>
      </c>
      <c r="C434" s="30" t="s">
        <v>540</v>
      </c>
      <c r="D434" s="30" t="s">
        <v>541</v>
      </c>
      <c r="E434" s="29" t="s">
        <v>24</v>
      </c>
      <c r="F434" s="31">
        <v>15</v>
      </c>
      <c r="G434" s="32">
        <v>380000</v>
      </c>
      <c r="H434" s="33">
        <f t="shared" si="68"/>
        <v>38000000000</v>
      </c>
      <c r="I434" s="34">
        <v>9</v>
      </c>
      <c r="J434" s="36">
        <v>38265</v>
      </c>
      <c r="K434" s="36">
        <v>38258</v>
      </c>
      <c r="L434" s="36">
        <v>43736</v>
      </c>
      <c r="M434" s="36">
        <v>40449</v>
      </c>
      <c r="N434" s="36">
        <v>40435</v>
      </c>
      <c r="O434" s="36"/>
      <c r="P434" s="36"/>
      <c r="Q434" s="22">
        <f t="shared" si="74"/>
        <v>3420000000</v>
      </c>
      <c r="R434" s="24">
        <f t="shared" si="75"/>
        <v>0</v>
      </c>
      <c r="S434" s="25">
        <f t="shared" si="76"/>
        <v>3420000000</v>
      </c>
      <c r="T434" s="24">
        <f t="shared" si="77"/>
        <v>3420000</v>
      </c>
      <c r="U434" s="40"/>
      <c r="W434" s="1">
        <v>1</v>
      </c>
    </row>
    <row r="435" spans="1:23" s="41" customFormat="1" ht="17.25" customHeight="1">
      <c r="A435" s="1">
        <v>1</v>
      </c>
      <c r="B435" s="16">
        <f t="shared" si="78"/>
        <v>421</v>
      </c>
      <c r="C435" s="30" t="s">
        <v>542</v>
      </c>
      <c r="D435" s="30" t="s">
        <v>543</v>
      </c>
      <c r="E435" s="29" t="s">
        <v>24</v>
      </c>
      <c r="F435" s="31">
        <v>15</v>
      </c>
      <c r="G435" s="32">
        <v>2000000</v>
      </c>
      <c r="H435" s="33">
        <f t="shared" si="68"/>
        <v>200000000000</v>
      </c>
      <c r="I435" s="34">
        <v>9.7</v>
      </c>
      <c r="J435" s="36">
        <v>37902</v>
      </c>
      <c r="K435" s="36">
        <v>37894</v>
      </c>
      <c r="L435" s="36">
        <v>43373</v>
      </c>
      <c r="M435" s="36">
        <v>40451</v>
      </c>
      <c r="N435" s="36">
        <v>40437</v>
      </c>
      <c r="O435" s="36"/>
      <c r="P435" s="36"/>
      <c r="Q435" s="22">
        <f t="shared" si="74"/>
        <v>19400000000</v>
      </c>
      <c r="R435" s="24">
        <f t="shared" si="75"/>
        <v>0</v>
      </c>
      <c r="S435" s="25">
        <f t="shared" si="76"/>
        <v>19400000000</v>
      </c>
      <c r="T435" s="24">
        <f t="shared" si="77"/>
        <v>19400000</v>
      </c>
      <c r="U435" s="40"/>
      <c r="W435" s="1">
        <v>1</v>
      </c>
    </row>
    <row r="436" spans="1:23" s="41" customFormat="1" ht="17.25" customHeight="1">
      <c r="A436" s="1">
        <v>1</v>
      </c>
      <c r="B436" s="16">
        <f t="shared" si="78"/>
        <v>422</v>
      </c>
      <c r="C436" s="30" t="s">
        <v>544</v>
      </c>
      <c r="D436" s="30" t="s">
        <v>545</v>
      </c>
      <c r="E436" s="29" t="s">
        <v>24</v>
      </c>
      <c r="F436" s="31">
        <v>15</v>
      </c>
      <c r="G436" s="32">
        <v>1200000</v>
      </c>
      <c r="H436" s="33">
        <f t="shared" si="68"/>
        <v>120000000000</v>
      </c>
      <c r="I436" s="34">
        <v>9.7</v>
      </c>
      <c r="J436" s="36">
        <v>37907</v>
      </c>
      <c r="K436" s="36">
        <v>37894</v>
      </c>
      <c r="L436" s="36">
        <v>43373</v>
      </c>
      <c r="M436" s="36">
        <v>40451</v>
      </c>
      <c r="N436" s="36">
        <v>40437</v>
      </c>
      <c r="O436" s="36"/>
      <c r="P436" s="36"/>
      <c r="Q436" s="22">
        <f t="shared" si="74"/>
        <v>11640000000</v>
      </c>
      <c r="R436" s="24">
        <f t="shared" si="75"/>
        <v>0</v>
      </c>
      <c r="S436" s="25">
        <f t="shared" si="76"/>
        <v>11640000000</v>
      </c>
      <c r="T436" s="24">
        <f t="shared" si="77"/>
        <v>11640000</v>
      </c>
      <c r="U436" s="40"/>
      <c r="W436" s="1">
        <v>1</v>
      </c>
    </row>
    <row r="437" spans="1:23" s="41" customFormat="1" ht="17.25" customHeight="1">
      <c r="A437" s="1">
        <v>1</v>
      </c>
      <c r="B437" s="16">
        <f t="shared" si="78"/>
        <v>423</v>
      </c>
      <c r="C437" s="30" t="s">
        <v>546</v>
      </c>
      <c r="D437" s="30" t="s">
        <v>547</v>
      </c>
      <c r="E437" s="29" t="s">
        <v>24</v>
      </c>
      <c r="F437" s="31">
        <v>15</v>
      </c>
      <c r="G437" s="32">
        <v>2000000</v>
      </c>
      <c r="H437" s="33">
        <f t="shared" si="68"/>
        <v>200000000000</v>
      </c>
      <c r="I437" s="34">
        <v>9.7</v>
      </c>
      <c r="J437" s="36">
        <v>37908</v>
      </c>
      <c r="K437" s="36">
        <v>37894</v>
      </c>
      <c r="L437" s="36">
        <v>43373</v>
      </c>
      <c r="M437" s="36">
        <v>40451</v>
      </c>
      <c r="N437" s="36">
        <v>40437</v>
      </c>
      <c r="O437" s="36"/>
      <c r="P437" s="36"/>
      <c r="Q437" s="22">
        <f t="shared" si="74"/>
        <v>19400000000</v>
      </c>
      <c r="R437" s="24">
        <f t="shared" si="75"/>
        <v>0</v>
      </c>
      <c r="S437" s="25">
        <f t="shared" si="76"/>
        <v>19400000000</v>
      </c>
      <c r="T437" s="24">
        <f t="shared" si="77"/>
        <v>19400000</v>
      </c>
      <c r="U437" s="40"/>
      <c r="W437" s="1">
        <v>1</v>
      </c>
    </row>
    <row r="438" spans="1:23" s="41" customFormat="1" ht="17.25" customHeight="1">
      <c r="A438" s="1">
        <v>1</v>
      </c>
      <c r="B438" s="16">
        <f t="shared" si="78"/>
        <v>424</v>
      </c>
      <c r="C438" s="30" t="s">
        <v>548</v>
      </c>
      <c r="D438" s="30" t="s">
        <v>549</v>
      </c>
      <c r="E438" s="29" t="s">
        <v>24</v>
      </c>
      <c r="F438" s="31">
        <v>15</v>
      </c>
      <c r="G438" s="32">
        <v>1650000</v>
      </c>
      <c r="H438" s="33">
        <f t="shared" si="68"/>
        <v>165000000000</v>
      </c>
      <c r="I438" s="34">
        <v>9</v>
      </c>
      <c r="J438" s="36">
        <v>38243</v>
      </c>
      <c r="K438" s="36">
        <v>38226</v>
      </c>
      <c r="L438" s="36">
        <v>43704</v>
      </c>
      <c r="M438" s="36">
        <v>40417</v>
      </c>
      <c r="N438" s="36">
        <v>40403</v>
      </c>
      <c r="O438" s="36"/>
      <c r="P438" s="36"/>
      <c r="Q438" s="22">
        <f t="shared" si="74"/>
        <v>14850000000</v>
      </c>
      <c r="R438" s="24">
        <f t="shared" si="75"/>
        <v>0</v>
      </c>
      <c r="S438" s="25">
        <f t="shared" si="76"/>
        <v>14850000000</v>
      </c>
      <c r="T438" s="27">
        <f t="shared" si="77"/>
        <v>14850000</v>
      </c>
      <c r="U438" s="40"/>
      <c r="W438" s="1">
        <v>1</v>
      </c>
    </row>
    <row r="439" spans="1:23" s="41" customFormat="1" ht="17.25" customHeight="1">
      <c r="A439" s="1">
        <v>1</v>
      </c>
      <c r="B439" s="16">
        <f t="shared" si="78"/>
        <v>425</v>
      </c>
      <c r="C439" s="30" t="s">
        <v>550</v>
      </c>
      <c r="D439" s="30" t="s">
        <v>551</v>
      </c>
      <c r="E439" s="29" t="s">
        <v>24</v>
      </c>
      <c r="F439" s="31">
        <v>15</v>
      </c>
      <c r="G439" s="32">
        <v>1000000</v>
      </c>
      <c r="H439" s="33">
        <f t="shared" si="68"/>
        <v>100000000000</v>
      </c>
      <c r="I439" s="34">
        <v>9.7</v>
      </c>
      <c r="J439" s="36">
        <v>37872</v>
      </c>
      <c r="K439" s="36">
        <v>37861</v>
      </c>
      <c r="L439" s="36">
        <v>43340</v>
      </c>
      <c r="M439" s="36">
        <v>40418</v>
      </c>
      <c r="N439" s="36">
        <v>40406</v>
      </c>
      <c r="O439" s="36"/>
      <c r="P439" s="36"/>
      <c r="Q439" s="22">
        <f t="shared" si="74"/>
        <v>9700000000</v>
      </c>
      <c r="R439" s="24">
        <f t="shared" si="75"/>
        <v>0</v>
      </c>
      <c r="S439" s="25">
        <f t="shared" si="76"/>
        <v>9700000000</v>
      </c>
      <c r="T439" s="27">
        <f t="shared" si="77"/>
        <v>9700000</v>
      </c>
      <c r="U439" s="40"/>
      <c r="W439" s="1">
        <v>1</v>
      </c>
    </row>
    <row r="440" spans="1:23" s="41" customFormat="1" ht="17.25" customHeight="1">
      <c r="A440" s="1">
        <v>1</v>
      </c>
      <c r="B440" s="16">
        <f t="shared" si="78"/>
        <v>426</v>
      </c>
      <c r="C440" s="30" t="s">
        <v>552</v>
      </c>
      <c r="D440" s="30" t="s">
        <v>553</v>
      </c>
      <c r="E440" s="29" t="s">
        <v>24</v>
      </c>
      <c r="F440" s="31">
        <v>15</v>
      </c>
      <c r="G440" s="32">
        <v>1500000</v>
      </c>
      <c r="H440" s="33">
        <f t="shared" si="68"/>
        <v>150000000000</v>
      </c>
      <c r="I440" s="34">
        <v>9</v>
      </c>
      <c r="J440" s="36">
        <v>38239</v>
      </c>
      <c r="K440" s="36">
        <v>38230</v>
      </c>
      <c r="L440" s="36">
        <v>43708</v>
      </c>
      <c r="M440" s="36">
        <v>40421</v>
      </c>
      <c r="N440" s="36">
        <v>40407</v>
      </c>
      <c r="O440" s="36"/>
      <c r="P440" s="36"/>
      <c r="Q440" s="22">
        <f t="shared" si="74"/>
        <v>13500000000</v>
      </c>
      <c r="R440" s="24">
        <f t="shared" si="75"/>
        <v>0</v>
      </c>
      <c r="S440" s="25">
        <f t="shared" si="76"/>
        <v>13500000000</v>
      </c>
      <c r="T440" s="27">
        <f t="shared" si="77"/>
        <v>13500000</v>
      </c>
      <c r="U440" s="40"/>
      <c r="W440" s="1">
        <v>1</v>
      </c>
    </row>
    <row r="441" spans="1:23" s="41" customFormat="1" ht="17.25" customHeight="1">
      <c r="A441" s="1">
        <v>1</v>
      </c>
      <c r="B441" s="16">
        <f t="shared" si="78"/>
        <v>427</v>
      </c>
      <c r="C441" s="30" t="s">
        <v>554</v>
      </c>
      <c r="D441" s="30" t="s">
        <v>555</v>
      </c>
      <c r="E441" s="29" t="s">
        <v>24</v>
      </c>
      <c r="F441" s="31">
        <v>15</v>
      </c>
      <c r="G441" s="32">
        <v>2600000</v>
      </c>
      <c r="H441" s="33">
        <f t="shared" si="68"/>
        <v>260000000000</v>
      </c>
      <c r="I441" s="34">
        <v>9</v>
      </c>
      <c r="J441" s="36">
        <v>38244</v>
      </c>
      <c r="K441" s="36">
        <v>38230</v>
      </c>
      <c r="L441" s="36">
        <v>43708</v>
      </c>
      <c r="M441" s="36">
        <v>40421</v>
      </c>
      <c r="N441" s="36">
        <v>40407</v>
      </c>
      <c r="O441" s="36"/>
      <c r="P441" s="36"/>
      <c r="Q441" s="22">
        <f t="shared" si="74"/>
        <v>23400000000</v>
      </c>
      <c r="R441" s="24">
        <f t="shared" si="75"/>
        <v>0</v>
      </c>
      <c r="S441" s="25">
        <f t="shared" si="76"/>
        <v>23400000000</v>
      </c>
      <c r="T441" s="27">
        <f t="shared" si="77"/>
        <v>23400000</v>
      </c>
      <c r="U441" s="40"/>
      <c r="W441" s="1">
        <v>1</v>
      </c>
    </row>
    <row r="442" spans="1:23" s="41" customFormat="1" ht="17.25" customHeight="1">
      <c r="A442" s="1">
        <v>1</v>
      </c>
      <c r="B442" s="16">
        <f t="shared" si="78"/>
        <v>428</v>
      </c>
      <c r="C442" s="30" t="s">
        <v>556</v>
      </c>
      <c r="D442" s="30" t="s">
        <v>557</v>
      </c>
      <c r="E442" s="29" t="s">
        <v>24</v>
      </c>
      <c r="F442" s="31">
        <v>15</v>
      </c>
      <c r="G442" s="32">
        <v>1000000</v>
      </c>
      <c r="H442" s="33">
        <f t="shared" si="68"/>
        <v>100000000000</v>
      </c>
      <c r="I442" s="34">
        <v>9.15</v>
      </c>
      <c r="J442" s="36">
        <v>37554</v>
      </c>
      <c r="K442" s="36">
        <v>37537</v>
      </c>
      <c r="L442" s="36">
        <v>43016</v>
      </c>
      <c r="M442" s="36">
        <v>40459</v>
      </c>
      <c r="N442" s="36">
        <v>40445</v>
      </c>
      <c r="O442" s="36"/>
      <c r="P442" s="36"/>
      <c r="Q442" s="22">
        <f t="shared" si="74"/>
        <v>9150000000</v>
      </c>
      <c r="R442" s="24">
        <f t="shared" si="75"/>
        <v>0</v>
      </c>
      <c r="S442" s="25">
        <f t="shared" si="76"/>
        <v>9150000000</v>
      </c>
      <c r="T442" s="27">
        <f t="shared" si="77"/>
        <v>9150000</v>
      </c>
      <c r="U442" s="40"/>
      <c r="W442" s="1">
        <v>1</v>
      </c>
    </row>
    <row r="443" spans="1:23" s="41" customFormat="1" ht="17.25" customHeight="1">
      <c r="A443" s="1">
        <v>1</v>
      </c>
      <c r="B443" s="16">
        <f t="shared" si="78"/>
        <v>429</v>
      </c>
      <c r="C443" s="30" t="s">
        <v>558</v>
      </c>
      <c r="D443" s="30" t="s">
        <v>559</v>
      </c>
      <c r="E443" s="29" t="s">
        <v>24</v>
      </c>
      <c r="F443" s="31">
        <v>15</v>
      </c>
      <c r="G443" s="32">
        <v>1500000</v>
      </c>
      <c r="H443" s="33">
        <f t="shared" si="68"/>
        <v>150000000000</v>
      </c>
      <c r="I443" s="34">
        <v>9</v>
      </c>
      <c r="J443" s="36">
        <v>38279</v>
      </c>
      <c r="K443" s="36">
        <v>38273</v>
      </c>
      <c r="L443" s="36">
        <v>43751</v>
      </c>
      <c r="M443" s="36">
        <v>40464</v>
      </c>
      <c r="N443" s="36">
        <v>40450</v>
      </c>
      <c r="O443" s="36"/>
      <c r="P443" s="36"/>
      <c r="Q443" s="22">
        <f t="shared" si="74"/>
        <v>13500000000</v>
      </c>
      <c r="R443" s="24">
        <f t="shared" si="75"/>
        <v>0</v>
      </c>
      <c r="S443" s="25">
        <f t="shared" si="76"/>
        <v>13500000000</v>
      </c>
      <c r="T443" s="27">
        <f t="shared" si="77"/>
        <v>13500000</v>
      </c>
      <c r="U443" s="40"/>
      <c r="W443" s="1">
        <v>1</v>
      </c>
    </row>
    <row r="444" spans="1:23" s="41" customFormat="1" ht="17.25" customHeight="1">
      <c r="A444" s="41">
        <v>1</v>
      </c>
      <c r="B444" s="16">
        <f t="shared" si="78"/>
        <v>430</v>
      </c>
      <c r="C444" s="30" t="s">
        <v>560</v>
      </c>
      <c r="D444" s="30" t="s">
        <v>561</v>
      </c>
      <c r="E444" s="29" t="s">
        <v>24</v>
      </c>
      <c r="F444" s="31">
        <v>15</v>
      </c>
      <c r="G444" s="32">
        <v>1200000</v>
      </c>
      <c r="H444" s="33">
        <f t="shared" si="68"/>
        <v>120000000000</v>
      </c>
      <c r="I444" s="34">
        <v>9</v>
      </c>
      <c r="J444" s="36">
        <v>38343</v>
      </c>
      <c r="K444" s="36">
        <v>38281</v>
      </c>
      <c r="L444" s="36">
        <v>43759</v>
      </c>
      <c r="M444" s="36">
        <v>40472</v>
      </c>
      <c r="N444" s="36">
        <v>40458</v>
      </c>
      <c r="O444" s="36"/>
      <c r="P444" s="36"/>
      <c r="Q444" s="22">
        <f t="shared" si="74"/>
        <v>10800000000</v>
      </c>
      <c r="R444" s="24">
        <f t="shared" si="75"/>
        <v>0</v>
      </c>
      <c r="S444" s="25">
        <f t="shared" si="76"/>
        <v>10800000000</v>
      </c>
      <c r="T444" s="27">
        <f t="shared" si="77"/>
        <v>10800000</v>
      </c>
      <c r="U444" s="40"/>
      <c r="W444" s="1">
        <v>1</v>
      </c>
    </row>
    <row r="445" spans="1:23" s="41" customFormat="1" ht="17.25" customHeight="1">
      <c r="A445" s="41">
        <v>1</v>
      </c>
      <c r="B445" s="16">
        <f t="shared" si="78"/>
        <v>431</v>
      </c>
      <c r="C445" s="30" t="s">
        <v>562</v>
      </c>
      <c r="D445" s="30" t="s">
        <v>563</v>
      </c>
      <c r="E445" s="29" t="s">
        <v>564</v>
      </c>
      <c r="F445" s="31">
        <v>10</v>
      </c>
      <c r="G445" s="32">
        <v>650000</v>
      </c>
      <c r="H445" s="33">
        <f t="shared" si="68"/>
        <v>65000000000</v>
      </c>
      <c r="I445" s="34">
        <v>8.38</v>
      </c>
      <c r="J445" s="36">
        <v>37567</v>
      </c>
      <c r="K445" s="36">
        <v>37550</v>
      </c>
      <c r="L445" s="36">
        <v>41203</v>
      </c>
      <c r="M445" s="36">
        <v>40472</v>
      </c>
      <c r="N445" s="36">
        <v>40458</v>
      </c>
      <c r="O445" s="36"/>
      <c r="P445" s="36"/>
      <c r="Q445" s="22">
        <f t="shared" si="74"/>
        <v>5447000000.000001</v>
      </c>
      <c r="R445" s="24">
        <f t="shared" si="75"/>
        <v>0</v>
      </c>
      <c r="S445" s="25">
        <f>+Q445+R445</f>
        <v>5447000000.000001</v>
      </c>
      <c r="T445" s="27">
        <f>+S445*0.1%</f>
        <v>5447000.000000001</v>
      </c>
      <c r="U445" s="40"/>
      <c r="W445" s="1">
        <v>1</v>
      </c>
    </row>
    <row r="446" spans="1:23" s="41" customFormat="1" ht="18.75" customHeight="1">
      <c r="A446" s="41">
        <v>1</v>
      </c>
      <c r="B446" s="16">
        <f t="shared" si="78"/>
        <v>432</v>
      </c>
      <c r="C446" s="30" t="s">
        <v>565</v>
      </c>
      <c r="D446" s="30" t="s">
        <v>566</v>
      </c>
      <c r="E446" s="29" t="s">
        <v>24</v>
      </c>
      <c r="F446" s="31">
        <v>15</v>
      </c>
      <c r="G446" s="32">
        <v>1000000</v>
      </c>
      <c r="H446" s="33">
        <f t="shared" si="68"/>
        <v>100000000000</v>
      </c>
      <c r="I446" s="34">
        <v>9.5</v>
      </c>
      <c r="J446" s="36">
        <v>37925</v>
      </c>
      <c r="K446" s="36">
        <v>37918</v>
      </c>
      <c r="L446" s="36">
        <v>43397</v>
      </c>
      <c r="M446" s="36">
        <v>40475</v>
      </c>
      <c r="N446" s="36">
        <v>40462</v>
      </c>
      <c r="O446" s="36"/>
      <c r="P446" s="36"/>
      <c r="Q446" s="22">
        <f t="shared" si="74"/>
        <v>9500000000</v>
      </c>
      <c r="R446" s="24">
        <f t="shared" si="75"/>
        <v>0</v>
      </c>
      <c r="S446" s="25">
        <f>+Q446+R446</f>
        <v>9500000000</v>
      </c>
      <c r="T446" s="27">
        <f>+S446*0.1%</f>
        <v>9500000</v>
      </c>
      <c r="U446" s="40"/>
      <c r="W446" s="1">
        <v>1</v>
      </c>
    </row>
    <row r="447" spans="2:23" s="41" customFormat="1" ht="23.25" customHeight="1">
      <c r="B447" s="16">
        <f t="shared" si="78"/>
        <v>433</v>
      </c>
      <c r="C447" s="30" t="s">
        <v>567</v>
      </c>
      <c r="D447" s="30" t="s">
        <v>568</v>
      </c>
      <c r="E447" s="29" t="s">
        <v>24</v>
      </c>
      <c r="F447" s="31">
        <v>10</v>
      </c>
      <c r="G447" s="32">
        <v>1200000</v>
      </c>
      <c r="H447" s="33">
        <f t="shared" si="68"/>
        <v>120000000000</v>
      </c>
      <c r="I447" s="34">
        <v>8.4</v>
      </c>
      <c r="J447" s="36">
        <v>40463</v>
      </c>
      <c r="K447" s="36">
        <v>40488</v>
      </c>
      <c r="L447" s="36">
        <v>41219</v>
      </c>
      <c r="M447" s="36">
        <v>40488</v>
      </c>
      <c r="N447" s="36">
        <v>40476</v>
      </c>
      <c r="O447" s="36"/>
      <c r="P447" s="36"/>
      <c r="Q447" s="22">
        <f t="shared" si="74"/>
        <v>10080000000</v>
      </c>
      <c r="R447" s="24">
        <f t="shared" si="75"/>
        <v>0</v>
      </c>
      <c r="S447" s="25">
        <f aca="true" t="shared" si="79" ref="S447:S454">+Q447+R447</f>
        <v>10080000000</v>
      </c>
      <c r="T447" s="27">
        <f aca="true" t="shared" si="80" ref="T447:T454">+S447*0.1%</f>
        <v>10080000</v>
      </c>
      <c r="U447" s="40"/>
      <c r="W447" s="1">
        <v>1</v>
      </c>
    </row>
    <row r="448" spans="2:23" s="41" customFormat="1" ht="18" customHeight="1">
      <c r="B448" s="16">
        <f t="shared" si="78"/>
        <v>434</v>
      </c>
      <c r="C448" s="30" t="s">
        <v>569</v>
      </c>
      <c r="D448" s="30" t="s">
        <v>570</v>
      </c>
      <c r="E448" s="29" t="s">
        <v>24</v>
      </c>
      <c r="F448" s="31">
        <v>15</v>
      </c>
      <c r="G448" s="32">
        <v>550000</v>
      </c>
      <c r="H448" s="33">
        <f t="shared" si="68"/>
        <v>55000000000</v>
      </c>
      <c r="I448" s="34">
        <v>9</v>
      </c>
      <c r="J448" s="36">
        <v>38310</v>
      </c>
      <c r="K448" s="36">
        <v>38306</v>
      </c>
      <c r="L448" s="36">
        <v>43784</v>
      </c>
      <c r="M448" s="36">
        <v>40497</v>
      </c>
      <c r="N448" s="36">
        <v>40483</v>
      </c>
      <c r="O448" s="36"/>
      <c r="P448" s="36"/>
      <c r="Q448" s="22">
        <f aca="true" t="shared" si="81" ref="Q448:Q455">G448*I448*1000</f>
        <v>4950000000</v>
      </c>
      <c r="R448" s="24">
        <f aca="true" t="shared" si="82" ref="R448:R455">+IF(L448=M448,H448,0)</f>
        <v>0</v>
      </c>
      <c r="S448" s="25">
        <f t="shared" si="79"/>
        <v>4950000000</v>
      </c>
      <c r="T448" s="27">
        <f t="shared" si="80"/>
        <v>4950000</v>
      </c>
      <c r="U448" s="40"/>
      <c r="W448" s="1">
        <v>1</v>
      </c>
    </row>
    <row r="449" spans="2:23" s="41" customFormat="1" ht="21.75" customHeight="1">
      <c r="B449" s="16">
        <f t="shared" si="78"/>
        <v>435</v>
      </c>
      <c r="C449" s="30" t="s">
        <v>571</v>
      </c>
      <c r="D449" s="30" t="s">
        <v>572</v>
      </c>
      <c r="E449" s="29" t="s">
        <v>24</v>
      </c>
      <c r="F449" s="31">
        <v>15</v>
      </c>
      <c r="G449" s="32">
        <v>1200000</v>
      </c>
      <c r="H449" s="33">
        <f t="shared" si="68"/>
        <v>120000000000</v>
      </c>
      <c r="I449" s="34">
        <v>9.17</v>
      </c>
      <c r="J449" s="36">
        <v>37585</v>
      </c>
      <c r="K449" s="36">
        <v>37575</v>
      </c>
      <c r="L449" s="36">
        <v>43054</v>
      </c>
      <c r="M449" s="36">
        <v>40497</v>
      </c>
      <c r="N449" s="36">
        <v>40483</v>
      </c>
      <c r="O449" s="36"/>
      <c r="P449" s="36"/>
      <c r="Q449" s="22">
        <f t="shared" si="81"/>
        <v>11004000000</v>
      </c>
      <c r="R449" s="24">
        <f t="shared" si="82"/>
        <v>0</v>
      </c>
      <c r="S449" s="25">
        <f t="shared" si="79"/>
        <v>11004000000</v>
      </c>
      <c r="T449" s="27">
        <f t="shared" si="80"/>
        <v>11004000</v>
      </c>
      <c r="U449" s="40"/>
      <c r="W449" s="1">
        <v>1</v>
      </c>
    </row>
    <row r="450" spans="2:23" s="41" customFormat="1" ht="23.25" customHeight="1">
      <c r="B450" s="16">
        <f t="shared" si="78"/>
        <v>436</v>
      </c>
      <c r="C450" s="30" t="s">
        <v>573</v>
      </c>
      <c r="D450" s="30" t="s">
        <v>574</v>
      </c>
      <c r="E450" s="29" t="s">
        <v>24</v>
      </c>
      <c r="F450" s="31">
        <v>15</v>
      </c>
      <c r="G450" s="32">
        <v>2150000</v>
      </c>
      <c r="H450" s="33">
        <f t="shared" si="68"/>
        <v>215000000000</v>
      </c>
      <c r="I450" s="34">
        <v>9.5</v>
      </c>
      <c r="J450" s="36">
        <v>37946</v>
      </c>
      <c r="K450" s="36">
        <v>37943</v>
      </c>
      <c r="L450" s="36">
        <v>43422</v>
      </c>
      <c r="M450" s="36">
        <v>40500</v>
      </c>
      <c r="N450" s="36">
        <v>40486</v>
      </c>
      <c r="O450" s="36"/>
      <c r="P450" s="36"/>
      <c r="Q450" s="22">
        <f t="shared" si="81"/>
        <v>20425000000</v>
      </c>
      <c r="R450" s="24">
        <f t="shared" si="82"/>
        <v>0</v>
      </c>
      <c r="S450" s="25">
        <f t="shared" si="79"/>
        <v>20425000000</v>
      </c>
      <c r="T450" s="27">
        <f t="shared" si="80"/>
        <v>20425000</v>
      </c>
      <c r="U450" s="40"/>
      <c r="W450" s="1">
        <v>1</v>
      </c>
    </row>
    <row r="451" spans="2:23" s="41" customFormat="1" ht="19.5" customHeight="1">
      <c r="B451" s="16">
        <f t="shared" si="78"/>
        <v>437</v>
      </c>
      <c r="C451" s="30" t="s">
        <v>575</v>
      </c>
      <c r="D451" s="30" t="s">
        <v>576</v>
      </c>
      <c r="E451" s="29" t="s">
        <v>24</v>
      </c>
      <c r="F451" s="31">
        <v>15</v>
      </c>
      <c r="G451" s="32">
        <v>1050000</v>
      </c>
      <c r="H451" s="33">
        <f t="shared" si="68"/>
        <v>105000000000</v>
      </c>
      <c r="I451" s="34">
        <v>9</v>
      </c>
      <c r="J451" s="36">
        <v>38322</v>
      </c>
      <c r="K451" s="36">
        <v>38309</v>
      </c>
      <c r="L451" s="36">
        <v>43787</v>
      </c>
      <c r="M451" s="36">
        <v>40500</v>
      </c>
      <c r="N451" s="36">
        <v>40486</v>
      </c>
      <c r="O451" s="36"/>
      <c r="P451" s="36"/>
      <c r="Q451" s="22">
        <f t="shared" si="81"/>
        <v>9450000000</v>
      </c>
      <c r="R451" s="24">
        <f t="shared" si="82"/>
        <v>0</v>
      </c>
      <c r="S451" s="25">
        <f t="shared" si="79"/>
        <v>9450000000</v>
      </c>
      <c r="T451" s="27">
        <f t="shared" si="80"/>
        <v>9450000</v>
      </c>
      <c r="U451" s="40"/>
      <c r="W451" s="1">
        <v>1</v>
      </c>
    </row>
    <row r="452" spans="2:23" s="41" customFormat="1" ht="15" customHeight="1">
      <c r="B452" s="16">
        <f t="shared" si="78"/>
        <v>438</v>
      </c>
      <c r="C452" s="30" t="s">
        <v>577</v>
      </c>
      <c r="D452" s="30" t="s">
        <v>578</v>
      </c>
      <c r="E452" s="29" t="s">
        <v>24</v>
      </c>
      <c r="F452" s="31">
        <v>15</v>
      </c>
      <c r="G452" s="32">
        <v>350000</v>
      </c>
      <c r="H452" s="33">
        <f t="shared" si="68"/>
        <v>35000000000</v>
      </c>
      <c r="I452" s="34">
        <v>9</v>
      </c>
      <c r="J452" s="36">
        <v>38329</v>
      </c>
      <c r="K452" s="36">
        <v>38317</v>
      </c>
      <c r="L452" s="36">
        <v>43795</v>
      </c>
      <c r="M452" s="36">
        <v>40508</v>
      </c>
      <c r="N452" s="36">
        <v>40494</v>
      </c>
      <c r="O452" s="36"/>
      <c r="P452" s="36"/>
      <c r="Q452" s="22">
        <f t="shared" si="81"/>
        <v>3150000000</v>
      </c>
      <c r="R452" s="24">
        <f t="shared" si="82"/>
        <v>0</v>
      </c>
      <c r="S452" s="25">
        <f t="shared" si="79"/>
        <v>3150000000</v>
      </c>
      <c r="T452" s="27">
        <f t="shared" si="80"/>
        <v>3150000</v>
      </c>
      <c r="U452" s="40"/>
      <c r="W452" s="1">
        <v>1</v>
      </c>
    </row>
    <row r="453" spans="2:23" s="41" customFormat="1" ht="24.75" customHeight="1">
      <c r="B453" s="16">
        <f t="shared" si="78"/>
        <v>439</v>
      </c>
      <c r="C453" s="30" t="s">
        <v>579</v>
      </c>
      <c r="D453" s="30" t="s">
        <v>580</v>
      </c>
      <c r="E453" s="29" t="s">
        <v>24</v>
      </c>
      <c r="F453" s="31">
        <v>15</v>
      </c>
      <c r="G453" s="32">
        <v>1000000</v>
      </c>
      <c r="H453" s="33">
        <f t="shared" si="68"/>
        <v>100000000000</v>
      </c>
      <c r="I453" s="34">
        <v>9.5</v>
      </c>
      <c r="J453" s="36">
        <v>37958</v>
      </c>
      <c r="K453" s="36">
        <v>37952</v>
      </c>
      <c r="L453" s="36">
        <v>43431</v>
      </c>
      <c r="M453" s="36">
        <v>40509</v>
      </c>
      <c r="N453" s="36">
        <v>40497</v>
      </c>
      <c r="O453" s="36"/>
      <c r="P453" s="36"/>
      <c r="Q453" s="22">
        <f t="shared" si="81"/>
        <v>9500000000</v>
      </c>
      <c r="R453" s="24">
        <f t="shared" si="82"/>
        <v>0</v>
      </c>
      <c r="S453" s="25">
        <f t="shared" si="79"/>
        <v>9500000000</v>
      </c>
      <c r="T453" s="27">
        <f t="shared" si="80"/>
        <v>9500000</v>
      </c>
      <c r="U453" s="40"/>
      <c r="W453" s="1">
        <v>1</v>
      </c>
    </row>
    <row r="454" spans="2:23" s="41" customFormat="1" ht="21" customHeight="1">
      <c r="B454" s="16">
        <f t="shared" si="78"/>
        <v>440</v>
      </c>
      <c r="C454" s="30" t="s">
        <v>581</v>
      </c>
      <c r="D454" s="30" t="s">
        <v>582</v>
      </c>
      <c r="E454" s="29" t="s">
        <v>125</v>
      </c>
      <c r="F454" s="31">
        <v>15</v>
      </c>
      <c r="G454" s="32">
        <v>1270000</v>
      </c>
      <c r="H454" s="33">
        <f t="shared" si="68"/>
        <v>127000000000</v>
      </c>
      <c r="I454" s="34">
        <v>9.5</v>
      </c>
      <c r="J454" s="36">
        <v>37963</v>
      </c>
      <c r="K454" s="36">
        <v>37954</v>
      </c>
      <c r="L454" s="36">
        <v>43433</v>
      </c>
      <c r="M454" s="36">
        <v>40511</v>
      </c>
      <c r="N454" s="36">
        <v>40497</v>
      </c>
      <c r="O454" s="36"/>
      <c r="P454" s="36"/>
      <c r="Q454" s="22">
        <f t="shared" si="81"/>
        <v>12065000000</v>
      </c>
      <c r="R454" s="24">
        <f t="shared" si="82"/>
        <v>0</v>
      </c>
      <c r="S454" s="25">
        <f t="shared" si="79"/>
        <v>12065000000</v>
      </c>
      <c r="T454" s="27">
        <f t="shared" si="80"/>
        <v>12065000</v>
      </c>
      <c r="U454" s="40"/>
      <c r="W454" s="1">
        <v>1</v>
      </c>
    </row>
    <row r="455" spans="2:23" s="41" customFormat="1" ht="15.75" customHeight="1">
      <c r="B455" s="16"/>
      <c r="C455" s="30" t="s">
        <v>269</v>
      </c>
      <c r="D455" s="30" t="s">
        <v>583</v>
      </c>
      <c r="E455" s="29" t="s">
        <v>24</v>
      </c>
      <c r="F455" s="31">
        <v>15</v>
      </c>
      <c r="G455" s="32">
        <v>1400000</v>
      </c>
      <c r="H455" s="33">
        <f t="shared" si="68"/>
        <v>140000000000</v>
      </c>
      <c r="I455" s="34">
        <v>9.25</v>
      </c>
      <c r="J455" s="36">
        <v>39051</v>
      </c>
      <c r="K455" s="36">
        <v>38674</v>
      </c>
      <c r="L455" s="36">
        <v>44153</v>
      </c>
      <c r="M455" s="36">
        <v>40500</v>
      </c>
      <c r="N455" s="36">
        <v>40486</v>
      </c>
      <c r="O455" s="36"/>
      <c r="P455" s="36"/>
      <c r="Q455" s="22">
        <f t="shared" si="81"/>
        <v>12950000000</v>
      </c>
      <c r="R455" s="24">
        <f t="shared" si="82"/>
        <v>0</v>
      </c>
      <c r="S455" s="25">
        <f>+Q455+R455</f>
        <v>12950000000</v>
      </c>
      <c r="T455" s="27">
        <f>+S455*0.1%</f>
        <v>12950000</v>
      </c>
      <c r="U455" s="40"/>
      <c r="W455" s="1">
        <v>1</v>
      </c>
    </row>
    <row r="456" spans="2:23" s="41" customFormat="1" ht="15.75" customHeight="1">
      <c r="B456" s="16"/>
      <c r="C456" s="30" t="s">
        <v>584</v>
      </c>
      <c r="D456" s="30"/>
      <c r="E456" s="29"/>
      <c r="F456" s="31"/>
      <c r="G456" s="32"/>
      <c r="H456" s="33"/>
      <c r="I456" s="34"/>
      <c r="J456" s="36"/>
      <c r="K456" s="36"/>
      <c r="L456" s="36"/>
      <c r="M456" s="36"/>
      <c r="N456" s="36"/>
      <c r="O456" s="36"/>
      <c r="P456" s="36"/>
      <c r="Q456" s="22"/>
      <c r="R456" s="24"/>
      <c r="S456" s="25"/>
      <c r="T456" s="27"/>
      <c r="U456" s="40"/>
      <c r="W456" s="1"/>
    </row>
    <row r="457" spans="2:23" s="41" customFormat="1" ht="15.75" customHeight="1">
      <c r="B457" s="16"/>
      <c r="C457" s="30" t="s">
        <v>585</v>
      </c>
      <c r="D457" s="30" t="s">
        <v>586</v>
      </c>
      <c r="E457" s="29" t="s">
        <v>24</v>
      </c>
      <c r="F457" s="31">
        <v>15</v>
      </c>
      <c r="G457" s="32">
        <v>1000000</v>
      </c>
      <c r="H457" s="22">
        <f aca="true" t="shared" si="83" ref="H457:H462">G457*100000</f>
        <v>100000000000</v>
      </c>
      <c r="I457" s="34">
        <v>9.18</v>
      </c>
      <c r="J457" s="36">
        <v>37606</v>
      </c>
      <c r="K457" s="36">
        <v>37600</v>
      </c>
      <c r="L457" s="36">
        <v>43079</v>
      </c>
      <c r="M457" s="36">
        <v>40522</v>
      </c>
      <c r="N457" s="36">
        <v>40508</v>
      </c>
      <c r="O457" s="36"/>
      <c r="P457" s="36"/>
      <c r="Q457" s="22">
        <f>G457*I457*1000</f>
        <v>9180000000</v>
      </c>
      <c r="R457" s="24">
        <f>+IF(L457=M457,H457,0)</f>
        <v>0</v>
      </c>
      <c r="S457" s="25">
        <f>+Q457+R457</f>
        <v>9180000000</v>
      </c>
      <c r="T457" s="24">
        <f>+S457*0.1%</f>
        <v>9180000</v>
      </c>
      <c r="U457" s="40"/>
      <c r="W457" s="1"/>
    </row>
    <row r="458" spans="2:23" s="41" customFormat="1" ht="15.75" customHeight="1">
      <c r="B458" s="16"/>
      <c r="C458" s="30" t="s">
        <v>587</v>
      </c>
      <c r="D458" s="30" t="s">
        <v>588</v>
      </c>
      <c r="E458" s="29" t="s">
        <v>24</v>
      </c>
      <c r="F458" s="31">
        <v>15</v>
      </c>
      <c r="G458" s="32">
        <v>700000</v>
      </c>
      <c r="H458" s="33">
        <f t="shared" si="83"/>
        <v>70000000000</v>
      </c>
      <c r="I458" s="34">
        <v>9.18</v>
      </c>
      <c r="J458" s="36">
        <v>37616</v>
      </c>
      <c r="K458" s="36">
        <v>37602</v>
      </c>
      <c r="L458" s="36">
        <v>43081</v>
      </c>
      <c r="M458" s="36">
        <v>40524</v>
      </c>
      <c r="N458" s="36">
        <v>40511</v>
      </c>
      <c r="O458" s="36"/>
      <c r="P458" s="36"/>
      <c r="Q458" s="22">
        <f>G458*I458*1000</f>
        <v>6426000000</v>
      </c>
      <c r="R458" s="24">
        <f>+IF(L458=M458,H458,0)</f>
        <v>0</v>
      </c>
      <c r="S458" s="25">
        <f>+Q458+R458</f>
        <v>6426000000</v>
      </c>
      <c r="T458" s="27">
        <f>+S458*0.1%</f>
        <v>6426000</v>
      </c>
      <c r="U458" s="40"/>
      <c r="W458" s="1"/>
    </row>
    <row r="459" spans="2:23" s="41" customFormat="1" ht="15.75" customHeight="1">
      <c r="B459" s="16"/>
      <c r="C459" s="30" t="s">
        <v>589</v>
      </c>
      <c r="D459" s="30" t="s">
        <v>590</v>
      </c>
      <c r="E459" s="29" t="s">
        <v>125</v>
      </c>
      <c r="F459" s="31">
        <v>15</v>
      </c>
      <c r="G459" s="32">
        <v>1300000</v>
      </c>
      <c r="H459" s="33">
        <f t="shared" si="83"/>
        <v>130000000000</v>
      </c>
      <c r="I459" s="34">
        <v>9.4</v>
      </c>
      <c r="J459" s="36">
        <v>37984</v>
      </c>
      <c r="K459" s="36">
        <v>37974</v>
      </c>
      <c r="L459" s="36">
        <v>43453</v>
      </c>
      <c r="M459" s="36">
        <v>40531</v>
      </c>
      <c r="N459" s="36">
        <v>40518</v>
      </c>
      <c r="O459" s="36"/>
      <c r="P459" s="36"/>
      <c r="Q459" s="22">
        <f>G459*I459*1000</f>
        <v>12220000000</v>
      </c>
      <c r="R459" s="24">
        <f>+IF(L459=M459,H459,0)</f>
        <v>0</v>
      </c>
      <c r="S459" s="25">
        <f>+Q459+R459</f>
        <v>12220000000</v>
      </c>
      <c r="T459" s="27">
        <f>+S459*0.1%</f>
        <v>12220000</v>
      </c>
      <c r="U459" s="40"/>
      <c r="W459" s="1"/>
    </row>
    <row r="460" spans="2:23" s="41" customFormat="1" ht="15.75" customHeight="1">
      <c r="B460" s="16"/>
      <c r="C460" s="30" t="s">
        <v>591</v>
      </c>
      <c r="D460" s="30" t="s">
        <v>592</v>
      </c>
      <c r="E460" s="29" t="s">
        <v>24</v>
      </c>
      <c r="F460" s="31">
        <v>5</v>
      </c>
      <c r="G460" s="32">
        <v>105000</v>
      </c>
      <c r="H460" s="33">
        <f t="shared" si="83"/>
        <v>10500000000</v>
      </c>
      <c r="I460" s="34">
        <v>11</v>
      </c>
      <c r="J460" s="36">
        <v>40365</v>
      </c>
      <c r="K460" s="36">
        <v>40169</v>
      </c>
      <c r="L460" s="36">
        <v>41995</v>
      </c>
      <c r="M460" s="36">
        <v>40534</v>
      </c>
      <c r="N460" s="36">
        <v>40520</v>
      </c>
      <c r="O460" s="36"/>
      <c r="P460" s="36"/>
      <c r="Q460" s="22">
        <f aca="true" t="shared" si="84" ref="Q460:Q504">G460*I460*1000</f>
        <v>1155000000</v>
      </c>
      <c r="R460" s="24">
        <f aca="true" t="shared" si="85" ref="R460:R504">+IF(L460=M460,H460,0)</f>
        <v>0</v>
      </c>
      <c r="S460" s="25">
        <f aca="true" t="shared" si="86" ref="S460:S504">+Q460+R460</f>
        <v>1155000000</v>
      </c>
      <c r="T460" s="27">
        <f aca="true" t="shared" si="87" ref="T460:T504">+S460*0.1%</f>
        <v>1155000</v>
      </c>
      <c r="U460" s="40"/>
      <c r="W460" s="1"/>
    </row>
    <row r="461" spans="2:23" s="41" customFormat="1" ht="15.75" customHeight="1">
      <c r="B461" s="16"/>
      <c r="C461" s="30" t="s">
        <v>593</v>
      </c>
      <c r="D461" s="30" t="s">
        <v>594</v>
      </c>
      <c r="E461" s="29" t="s">
        <v>24</v>
      </c>
      <c r="F461" s="31">
        <v>15</v>
      </c>
      <c r="G461" s="32">
        <v>2000000</v>
      </c>
      <c r="H461" s="33">
        <f t="shared" si="83"/>
        <v>200000000000</v>
      </c>
      <c r="I461" s="34">
        <v>9.4</v>
      </c>
      <c r="J461" s="36">
        <v>37999</v>
      </c>
      <c r="K461" s="36">
        <v>37977</v>
      </c>
      <c r="L461" s="36">
        <v>43456</v>
      </c>
      <c r="M461" s="36">
        <v>40534</v>
      </c>
      <c r="N461" s="36">
        <v>40520</v>
      </c>
      <c r="O461" s="36"/>
      <c r="P461" s="36"/>
      <c r="Q461" s="22">
        <f t="shared" si="84"/>
        <v>18800000000</v>
      </c>
      <c r="R461" s="24">
        <f t="shared" si="85"/>
        <v>0</v>
      </c>
      <c r="S461" s="25">
        <f t="shared" si="86"/>
        <v>18800000000</v>
      </c>
      <c r="T461" s="27">
        <f t="shared" si="87"/>
        <v>18800000</v>
      </c>
      <c r="U461" s="40"/>
      <c r="W461" s="1"/>
    </row>
    <row r="462" spans="2:23" s="41" customFormat="1" ht="15.75" customHeight="1">
      <c r="B462" s="16"/>
      <c r="C462" s="30" t="s">
        <v>595</v>
      </c>
      <c r="D462" s="30" t="s">
        <v>596</v>
      </c>
      <c r="E462" s="29" t="s">
        <v>24</v>
      </c>
      <c r="F462" s="31">
        <v>15</v>
      </c>
      <c r="G462" s="32">
        <v>2000000</v>
      </c>
      <c r="H462" s="33">
        <f t="shared" si="83"/>
        <v>200000000000</v>
      </c>
      <c r="I462" s="34">
        <v>9.4</v>
      </c>
      <c r="J462" s="36">
        <v>37999</v>
      </c>
      <c r="K462" s="36">
        <v>37978</v>
      </c>
      <c r="L462" s="36">
        <v>43457</v>
      </c>
      <c r="M462" s="36">
        <v>40535</v>
      </c>
      <c r="N462" s="36">
        <v>40521</v>
      </c>
      <c r="O462" s="36"/>
      <c r="P462" s="36"/>
      <c r="Q462" s="22">
        <f t="shared" si="84"/>
        <v>18800000000</v>
      </c>
      <c r="R462" s="24">
        <f t="shared" si="85"/>
        <v>0</v>
      </c>
      <c r="S462" s="25">
        <f t="shared" si="86"/>
        <v>18800000000</v>
      </c>
      <c r="T462" s="27">
        <f t="shared" si="87"/>
        <v>18800000</v>
      </c>
      <c r="U462" s="40"/>
      <c r="W462" s="1"/>
    </row>
    <row r="463" spans="2:23" s="41" customFormat="1" ht="15.75" customHeight="1">
      <c r="B463" s="16"/>
      <c r="C463" s="30" t="s">
        <v>597</v>
      </c>
      <c r="D463" s="30"/>
      <c r="E463" s="29"/>
      <c r="F463" s="31"/>
      <c r="G463" s="32"/>
      <c r="H463" s="33"/>
      <c r="I463" s="34"/>
      <c r="J463" s="36"/>
      <c r="K463" s="36"/>
      <c r="L463" s="36"/>
      <c r="M463" s="36"/>
      <c r="N463" s="36"/>
      <c r="O463" s="36"/>
      <c r="P463" s="36"/>
      <c r="Q463" s="22">
        <f t="shared" si="84"/>
        <v>0</v>
      </c>
      <c r="R463" s="24">
        <f t="shared" si="85"/>
        <v>0</v>
      </c>
      <c r="S463" s="25">
        <f t="shared" si="86"/>
        <v>0</v>
      </c>
      <c r="T463" s="27">
        <f t="shared" si="87"/>
        <v>0</v>
      </c>
      <c r="U463" s="40"/>
      <c r="W463" s="1"/>
    </row>
    <row r="464" spans="2:23" s="41" customFormat="1" ht="15.75" customHeight="1">
      <c r="B464" s="16"/>
      <c r="C464" s="30" t="s">
        <v>598</v>
      </c>
      <c r="D464" s="30"/>
      <c r="E464" s="29"/>
      <c r="F464" s="31"/>
      <c r="G464" s="32"/>
      <c r="H464" s="33"/>
      <c r="I464" s="34"/>
      <c r="J464" s="36"/>
      <c r="K464" s="36"/>
      <c r="L464" s="36"/>
      <c r="M464" s="36"/>
      <c r="N464" s="36"/>
      <c r="O464" s="36"/>
      <c r="P464" s="36"/>
      <c r="Q464" s="22">
        <f t="shared" si="84"/>
        <v>0</v>
      </c>
      <c r="R464" s="24">
        <f t="shared" si="85"/>
        <v>0</v>
      </c>
      <c r="S464" s="25">
        <f t="shared" si="86"/>
        <v>0</v>
      </c>
      <c r="T464" s="27">
        <f t="shared" si="87"/>
        <v>0</v>
      </c>
      <c r="U464" s="40"/>
      <c r="W464" s="1"/>
    </row>
    <row r="465" spans="2:23" s="41" customFormat="1" ht="15.75" customHeight="1">
      <c r="B465" s="16"/>
      <c r="C465" s="30" t="s">
        <v>599</v>
      </c>
      <c r="D465" s="30"/>
      <c r="E465" s="29"/>
      <c r="F465" s="31"/>
      <c r="G465" s="32"/>
      <c r="H465" s="33"/>
      <c r="I465" s="34"/>
      <c r="J465" s="36"/>
      <c r="K465" s="36"/>
      <c r="L465" s="36"/>
      <c r="M465" s="36"/>
      <c r="N465" s="36"/>
      <c r="O465" s="36"/>
      <c r="P465" s="36"/>
      <c r="Q465" s="22">
        <f t="shared" si="84"/>
        <v>0</v>
      </c>
      <c r="R465" s="24">
        <f t="shared" si="85"/>
        <v>0</v>
      </c>
      <c r="S465" s="25">
        <f t="shared" si="86"/>
        <v>0</v>
      </c>
      <c r="T465" s="27">
        <f t="shared" si="87"/>
        <v>0</v>
      </c>
      <c r="U465" s="40"/>
      <c r="W465" s="1"/>
    </row>
    <row r="466" spans="2:23" s="41" customFormat="1" ht="15.75" customHeight="1">
      <c r="B466" s="16"/>
      <c r="C466" s="30" t="s">
        <v>600</v>
      </c>
      <c r="D466" s="30"/>
      <c r="E466" s="29"/>
      <c r="F466" s="31"/>
      <c r="G466" s="32"/>
      <c r="H466" s="33"/>
      <c r="I466" s="34"/>
      <c r="J466" s="36"/>
      <c r="K466" s="36"/>
      <c r="L466" s="36"/>
      <c r="M466" s="36"/>
      <c r="N466" s="36"/>
      <c r="O466" s="36"/>
      <c r="P466" s="36"/>
      <c r="Q466" s="22">
        <f t="shared" si="84"/>
        <v>0</v>
      </c>
      <c r="R466" s="24">
        <f t="shared" si="85"/>
        <v>0</v>
      </c>
      <c r="S466" s="25">
        <f t="shared" si="86"/>
        <v>0</v>
      </c>
      <c r="T466" s="27">
        <f t="shared" si="87"/>
        <v>0</v>
      </c>
      <c r="U466" s="40"/>
      <c r="W466" s="1"/>
    </row>
    <row r="467" spans="2:23" s="41" customFormat="1" ht="15.75" customHeight="1">
      <c r="B467" s="16"/>
      <c r="C467" s="30" t="s">
        <v>601</v>
      </c>
      <c r="D467" s="30"/>
      <c r="E467" s="29"/>
      <c r="F467" s="31"/>
      <c r="G467" s="32"/>
      <c r="H467" s="33"/>
      <c r="I467" s="34"/>
      <c r="J467" s="36"/>
      <c r="K467" s="36"/>
      <c r="L467" s="36"/>
      <c r="M467" s="36"/>
      <c r="N467" s="36"/>
      <c r="O467" s="36"/>
      <c r="P467" s="36"/>
      <c r="Q467" s="22">
        <f t="shared" si="84"/>
        <v>0</v>
      </c>
      <c r="R467" s="24">
        <f t="shared" si="85"/>
        <v>0</v>
      </c>
      <c r="S467" s="25">
        <f t="shared" si="86"/>
        <v>0</v>
      </c>
      <c r="T467" s="27">
        <f t="shared" si="87"/>
        <v>0</v>
      </c>
      <c r="U467" s="40"/>
      <c r="W467" s="1"/>
    </row>
    <row r="468" spans="1:23" ht="18.75" customHeight="1">
      <c r="A468" s="1">
        <v>1</v>
      </c>
      <c r="B468" s="16">
        <f>+B454+1</f>
        <v>441</v>
      </c>
      <c r="C468" s="89" t="s">
        <v>602</v>
      </c>
      <c r="D468" s="89" t="str">
        <f aca="true" t="shared" si="88" ref="D468:D504">+VLOOKUP(C468,$X$539:$Y$1190,2,0)</f>
        <v>VN0TP4A01053</v>
      </c>
      <c r="E468" s="16"/>
      <c r="F468" s="90" t="s">
        <v>53</v>
      </c>
      <c r="G468" s="95">
        <v>400000</v>
      </c>
      <c r="H468" s="22">
        <f t="shared" si="68"/>
        <v>40000000000</v>
      </c>
      <c r="I468" s="96">
        <v>8.7</v>
      </c>
      <c r="J468" s="97">
        <v>38385</v>
      </c>
      <c r="K468" s="97">
        <f aca="true" t="shared" si="89" ref="K468:K504">+DATE(YEAR(L468)-F468,MONTH(L468),DAY(L468))</f>
        <v>38377</v>
      </c>
      <c r="L468" s="98">
        <v>42029</v>
      </c>
      <c r="M468" s="23">
        <f aca="true" t="shared" si="90" ref="M468:M504">+DATE(2010,MONTH(L468),DAY(L468))</f>
        <v>40203</v>
      </c>
      <c r="N468" s="23">
        <f aca="true" t="shared" si="91" ref="N468:N504">+M468-14</f>
        <v>40189</v>
      </c>
      <c r="O468" s="23">
        <v>40554</v>
      </c>
      <c r="P468" s="23"/>
      <c r="Q468" s="22">
        <f t="shared" si="84"/>
        <v>3479999999.9999995</v>
      </c>
      <c r="R468" s="24">
        <f t="shared" si="85"/>
        <v>0</v>
      </c>
      <c r="S468" s="25">
        <f t="shared" si="86"/>
        <v>3479999999.9999995</v>
      </c>
      <c r="T468" s="24">
        <f t="shared" si="87"/>
        <v>3479999.9999999995</v>
      </c>
      <c r="U468" s="26"/>
      <c r="V468" s="1" t="str">
        <f aca="true" t="shared" si="92" ref="V468:V504">+VLOOKUP(C468,$AA$230:$AB$983,2,0)</f>
        <v>Ng©n hµng Ph¸t triÓn ViÖt Nam</v>
      </c>
      <c r="W468" s="1">
        <v>1</v>
      </c>
    </row>
    <row r="469" spans="1:23" ht="21" customHeight="1">
      <c r="A469" s="1">
        <v>1</v>
      </c>
      <c r="B469" s="16">
        <f t="shared" si="78"/>
        <v>442</v>
      </c>
      <c r="C469" s="89" t="s">
        <v>603</v>
      </c>
      <c r="D469" s="89" t="str">
        <f t="shared" si="88"/>
        <v>VN0TP4A01061</v>
      </c>
      <c r="E469" s="16"/>
      <c r="F469" s="90" t="s">
        <v>25</v>
      </c>
      <c r="G469" s="95">
        <v>400000</v>
      </c>
      <c r="H469" s="22">
        <f t="shared" si="68"/>
        <v>40000000000</v>
      </c>
      <c r="I469" s="96">
        <v>8.75</v>
      </c>
      <c r="J469" s="97">
        <v>38756</v>
      </c>
      <c r="K469" s="97">
        <f t="shared" si="89"/>
        <v>38734</v>
      </c>
      <c r="L469" s="98">
        <v>40560</v>
      </c>
      <c r="M469" s="23">
        <f t="shared" si="90"/>
        <v>40195</v>
      </c>
      <c r="N469" s="23">
        <f t="shared" si="91"/>
        <v>40181</v>
      </c>
      <c r="O469" s="23">
        <v>40543</v>
      </c>
      <c r="P469" s="23"/>
      <c r="Q469" s="22">
        <f t="shared" si="84"/>
        <v>3500000000</v>
      </c>
      <c r="R469" s="24">
        <f t="shared" si="85"/>
        <v>0</v>
      </c>
      <c r="S469" s="25">
        <f t="shared" si="86"/>
        <v>3500000000</v>
      </c>
      <c r="T469" s="24">
        <f t="shared" si="87"/>
        <v>3500000</v>
      </c>
      <c r="U469" s="26"/>
      <c r="V469" s="1" t="str">
        <f t="shared" si="92"/>
        <v>Ng©n hµng Ph¸t triÓn ViÖt Nam</v>
      </c>
      <c r="W469" s="1">
        <v>1</v>
      </c>
    </row>
    <row r="470" spans="1:23" ht="18" customHeight="1">
      <c r="A470" s="1">
        <v>1</v>
      </c>
      <c r="B470" s="16">
        <f t="shared" si="78"/>
        <v>443</v>
      </c>
      <c r="C470" s="89" t="s">
        <v>604</v>
      </c>
      <c r="D470" s="89" t="str">
        <f t="shared" si="88"/>
        <v>VN0TP4A02069</v>
      </c>
      <c r="E470" s="16"/>
      <c r="F470" s="90" t="s">
        <v>174</v>
      </c>
      <c r="G470" s="95">
        <v>1900000</v>
      </c>
      <c r="H470" s="22">
        <f t="shared" si="68"/>
        <v>190000000000</v>
      </c>
      <c r="I470" s="96">
        <v>9.25</v>
      </c>
      <c r="J470" s="97">
        <v>38756</v>
      </c>
      <c r="K470" s="97">
        <f t="shared" si="89"/>
        <v>38737</v>
      </c>
      <c r="L470" s="98">
        <v>44216</v>
      </c>
      <c r="M470" s="23">
        <f t="shared" si="90"/>
        <v>40198</v>
      </c>
      <c r="N470" s="23">
        <f t="shared" si="91"/>
        <v>40184</v>
      </c>
      <c r="O470" s="23">
        <v>40549</v>
      </c>
      <c r="P470" s="23"/>
      <c r="Q470" s="22">
        <f t="shared" si="84"/>
        <v>17575000000</v>
      </c>
      <c r="R470" s="24">
        <f t="shared" si="85"/>
        <v>0</v>
      </c>
      <c r="S470" s="25">
        <f t="shared" si="86"/>
        <v>17575000000</v>
      </c>
      <c r="T470" s="24">
        <f t="shared" si="87"/>
        <v>17575000</v>
      </c>
      <c r="U470" s="26"/>
      <c r="V470" s="1" t="str">
        <f t="shared" si="92"/>
        <v>Ng©n hµng Ph¸t triÓn ViÖt Nam</v>
      </c>
      <c r="W470" s="1">
        <v>1</v>
      </c>
    </row>
    <row r="471" spans="1:23" ht="18.75" customHeight="1">
      <c r="A471" s="1">
        <v>1</v>
      </c>
      <c r="B471" s="16">
        <f t="shared" si="78"/>
        <v>444</v>
      </c>
      <c r="C471" s="89" t="s">
        <v>605</v>
      </c>
      <c r="D471" s="89" t="str">
        <f t="shared" si="88"/>
        <v>VN0TP4A03059</v>
      </c>
      <c r="E471" s="16"/>
      <c r="F471" s="90" t="s">
        <v>53</v>
      </c>
      <c r="G471" s="95">
        <v>1000000</v>
      </c>
      <c r="H471" s="22">
        <f t="shared" si="68"/>
        <v>100000000000</v>
      </c>
      <c r="I471" s="96">
        <v>8.7</v>
      </c>
      <c r="J471" s="97">
        <v>38412</v>
      </c>
      <c r="K471" s="97">
        <f t="shared" si="89"/>
        <v>38383</v>
      </c>
      <c r="L471" s="98">
        <v>42035</v>
      </c>
      <c r="M471" s="23">
        <f t="shared" si="90"/>
        <v>40209</v>
      </c>
      <c r="N471" s="23">
        <f t="shared" si="91"/>
        <v>40195</v>
      </c>
      <c r="O471" s="23">
        <v>40560</v>
      </c>
      <c r="P471" s="23"/>
      <c r="Q471" s="22">
        <f t="shared" si="84"/>
        <v>8700000000</v>
      </c>
      <c r="R471" s="24">
        <f t="shared" si="85"/>
        <v>0</v>
      </c>
      <c r="S471" s="25">
        <f t="shared" si="86"/>
        <v>8700000000</v>
      </c>
      <c r="T471" s="24">
        <f t="shared" si="87"/>
        <v>8700000</v>
      </c>
      <c r="U471" s="26"/>
      <c r="V471" s="1" t="str">
        <f t="shared" si="92"/>
        <v>Ng©n hµng Ph¸t triÓn ViÖt Nam</v>
      </c>
      <c r="W471" s="1">
        <v>1</v>
      </c>
    </row>
    <row r="472" spans="1:23" ht="18" customHeight="1">
      <c r="A472" s="1">
        <v>1</v>
      </c>
      <c r="B472" s="16">
        <f t="shared" si="78"/>
        <v>445</v>
      </c>
      <c r="C472" s="89" t="s">
        <v>606</v>
      </c>
      <c r="D472" s="89" t="str">
        <f t="shared" si="88"/>
        <v>VN0TP4A03067</v>
      </c>
      <c r="E472" s="16"/>
      <c r="F472" s="90" t="s">
        <v>174</v>
      </c>
      <c r="G472" s="95">
        <v>600000</v>
      </c>
      <c r="H472" s="22">
        <f t="shared" si="68"/>
        <v>60000000000</v>
      </c>
      <c r="I472" s="96">
        <v>9.25</v>
      </c>
      <c r="J472" s="97">
        <v>38756</v>
      </c>
      <c r="K472" s="97">
        <f t="shared" si="89"/>
        <v>38743</v>
      </c>
      <c r="L472" s="98">
        <v>44222</v>
      </c>
      <c r="M472" s="23">
        <f t="shared" si="90"/>
        <v>40204</v>
      </c>
      <c r="N472" s="23">
        <f t="shared" si="91"/>
        <v>40190</v>
      </c>
      <c r="O472" s="23">
        <v>40555</v>
      </c>
      <c r="P472" s="23"/>
      <c r="Q472" s="22">
        <f t="shared" si="84"/>
        <v>5550000000</v>
      </c>
      <c r="R472" s="24">
        <f t="shared" si="85"/>
        <v>0</v>
      </c>
      <c r="S472" s="25">
        <f t="shared" si="86"/>
        <v>5550000000</v>
      </c>
      <c r="T472" s="24">
        <f t="shared" si="87"/>
        <v>5550000</v>
      </c>
      <c r="U472" s="26"/>
      <c r="V472" s="1" t="str">
        <f t="shared" si="92"/>
        <v>Ng©n hµng Ph¸t triÓn ViÖt Nam</v>
      </c>
      <c r="W472" s="1">
        <v>1</v>
      </c>
    </row>
    <row r="473" spans="1:23" ht="19.5" customHeight="1">
      <c r="A473" s="1">
        <v>1</v>
      </c>
      <c r="B473" s="16">
        <f t="shared" si="78"/>
        <v>446</v>
      </c>
      <c r="C473" s="89" t="s">
        <v>607</v>
      </c>
      <c r="D473" s="89" t="str">
        <f t="shared" si="88"/>
        <v>VN0TP4A04057</v>
      </c>
      <c r="E473" s="16"/>
      <c r="F473" s="90" t="s">
        <v>174</v>
      </c>
      <c r="G473" s="95">
        <v>1000000</v>
      </c>
      <c r="H473" s="22">
        <f t="shared" si="68"/>
        <v>100000000000</v>
      </c>
      <c r="I473" s="96">
        <v>9</v>
      </c>
      <c r="J473" s="97">
        <v>38412</v>
      </c>
      <c r="K473" s="97">
        <f t="shared" si="89"/>
        <v>38383</v>
      </c>
      <c r="L473" s="98">
        <v>43861</v>
      </c>
      <c r="M473" s="23">
        <f t="shared" si="90"/>
        <v>40209</v>
      </c>
      <c r="N473" s="23">
        <f t="shared" si="91"/>
        <v>40195</v>
      </c>
      <c r="O473" s="23">
        <v>40560</v>
      </c>
      <c r="P473" s="23"/>
      <c r="Q473" s="22">
        <f t="shared" si="84"/>
        <v>9000000000</v>
      </c>
      <c r="R473" s="24">
        <f t="shared" si="85"/>
        <v>0</v>
      </c>
      <c r="S473" s="25">
        <f t="shared" si="86"/>
        <v>9000000000</v>
      </c>
      <c r="T473" s="24">
        <f t="shared" si="87"/>
        <v>9000000</v>
      </c>
      <c r="U473" s="26"/>
      <c r="V473" s="1" t="str">
        <f t="shared" si="92"/>
        <v>Ng©n hµng Ph¸t triÓn ViÖt Nam</v>
      </c>
      <c r="W473" s="1">
        <v>1</v>
      </c>
    </row>
    <row r="474" spans="1:23" ht="18.75" customHeight="1">
      <c r="A474" s="1">
        <v>1</v>
      </c>
      <c r="B474" s="16">
        <f t="shared" si="78"/>
        <v>447</v>
      </c>
      <c r="C474" s="89" t="s">
        <v>608</v>
      </c>
      <c r="D474" s="89" t="str">
        <f t="shared" si="88"/>
        <v>VN0TP4A04065</v>
      </c>
      <c r="E474" s="16"/>
      <c r="F474" s="90" t="s">
        <v>174</v>
      </c>
      <c r="G474" s="95">
        <v>300000</v>
      </c>
      <c r="H474" s="22">
        <f t="shared" si="68"/>
        <v>30000000000</v>
      </c>
      <c r="I474" s="96">
        <v>9.25</v>
      </c>
      <c r="J474" s="97">
        <v>38770</v>
      </c>
      <c r="K474" s="97">
        <f t="shared" si="89"/>
        <v>38763</v>
      </c>
      <c r="L474" s="98">
        <v>44242</v>
      </c>
      <c r="M474" s="23">
        <f t="shared" si="90"/>
        <v>40224</v>
      </c>
      <c r="N474" s="23">
        <f t="shared" si="91"/>
        <v>40210</v>
      </c>
      <c r="O474" s="23"/>
      <c r="P474" s="23"/>
      <c r="Q474" s="22">
        <f t="shared" si="84"/>
        <v>2775000000</v>
      </c>
      <c r="R474" s="24">
        <f t="shared" si="85"/>
        <v>0</v>
      </c>
      <c r="S474" s="25">
        <f t="shared" si="86"/>
        <v>2775000000</v>
      </c>
      <c r="T474" s="24">
        <f t="shared" si="87"/>
        <v>2775000</v>
      </c>
      <c r="U474" s="26"/>
      <c r="V474" s="1" t="str">
        <f t="shared" si="92"/>
        <v>Ng©n hµng Ph¸t triÓn ViÖt Nam</v>
      </c>
      <c r="W474" s="1">
        <v>1</v>
      </c>
    </row>
    <row r="475" spans="1:23" ht="18.75" customHeight="1">
      <c r="A475" s="1">
        <v>1</v>
      </c>
      <c r="B475" s="16">
        <f t="shared" si="78"/>
        <v>448</v>
      </c>
      <c r="C475" s="89" t="s">
        <v>609</v>
      </c>
      <c r="D475" s="89" t="str">
        <f t="shared" si="88"/>
        <v>VN0TP4A05054</v>
      </c>
      <c r="E475" s="16"/>
      <c r="F475" s="90" t="s">
        <v>53</v>
      </c>
      <c r="G475" s="95">
        <v>1000000</v>
      </c>
      <c r="H475" s="22">
        <f t="shared" si="68"/>
        <v>100000000000</v>
      </c>
      <c r="I475" s="96">
        <v>8.8</v>
      </c>
      <c r="J475" s="97">
        <v>38436</v>
      </c>
      <c r="K475" s="97">
        <f t="shared" si="89"/>
        <v>38429</v>
      </c>
      <c r="L475" s="98">
        <v>42081</v>
      </c>
      <c r="M475" s="23">
        <f t="shared" si="90"/>
        <v>40255</v>
      </c>
      <c r="N475" s="23">
        <f t="shared" si="91"/>
        <v>40241</v>
      </c>
      <c r="O475" s="23"/>
      <c r="P475" s="23"/>
      <c r="Q475" s="22">
        <f t="shared" si="84"/>
        <v>8800000000</v>
      </c>
      <c r="R475" s="24">
        <f t="shared" si="85"/>
        <v>0</v>
      </c>
      <c r="S475" s="25">
        <f t="shared" si="86"/>
        <v>8800000000</v>
      </c>
      <c r="T475" s="24">
        <f t="shared" si="87"/>
        <v>8800000</v>
      </c>
      <c r="U475" s="26"/>
      <c r="V475" s="1" t="str">
        <f t="shared" si="92"/>
        <v>Ng©n hµng Ph¸t triÓn ViÖt Nam</v>
      </c>
      <c r="W475" s="1">
        <v>1</v>
      </c>
    </row>
    <row r="476" spans="1:23" ht="18.75" customHeight="1">
      <c r="A476" s="1">
        <v>1</v>
      </c>
      <c r="B476" s="16">
        <f t="shared" si="78"/>
        <v>449</v>
      </c>
      <c r="C476" s="89" t="s">
        <v>610</v>
      </c>
      <c r="D476" s="89" t="str">
        <f t="shared" si="88"/>
        <v>VN0TP4A06052</v>
      </c>
      <c r="E476" s="16"/>
      <c r="F476" s="90" t="s">
        <v>174</v>
      </c>
      <c r="G476" s="95">
        <v>500000</v>
      </c>
      <c r="H476" s="22">
        <f t="shared" si="68"/>
        <v>50000000000</v>
      </c>
      <c r="I476" s="96">
        <v>9.1</v>
      </c>
      <c r="J476" s="97">
        <v>38446</v>
      </c>
      <c r="K476" s="97">
        <f t="shared" si="89"/>
        <v>38442</v>
      </c>
      <c r="L476" s="98">
        <v>43921</v>
      </c>
      <c r="M476" s="23">
        <f t="shared" si="90"/>
        <v>40268</v>
      </c>
      <c r="N476" s="23">
        <f t="shared" si="91"/>
        <v>40254</v>
      </c>
      <c r="O476" s="23"/>
      <c r="P476" s="23"/>
      <c r="Q476" s="22">
        <f t="shared" si="84"/>
        <v>4550000000</v>
      </c>
      <c r="R476" s="24">
        <f t="shared" si="85"/>
        <v>0</v>
      </c>
      <c r="S476" s="25">
        <f t="shared" si="86"/>
        <v>4550000000</v>
      </c>
      <c r="T476" s="24">
        <f t="shared" si="87"/>
        <v>4550000</v>
      </c>
      <c r="U476" s="26"/>
      <c r="V476" s="1" t="str">
        <f t="shared" si="92"/>
        <v>Ng©n hµng Ph¸t triÓn ViÖt Nam</v>
      </c>
      <c r="W476" s="1">
        <v>1</v>
      </c>
    </row>
    <row r="477" spans="1:23" ht="18.75" customHeight="1">
      <c r="A477" s="1">
        <v>1</v>
      </c>
      <c r="B477" s="16">
        <f t="shared" si="78"/>
        <v>450</v>
      </c>
      <c r="C477" s="89" t="s">
        <v>611</v>
      </c>
      <c r="D477" s="89" t="str">
        <f t="shared" si="88"/>
        <v>VN0TP4A06060</v>
      </c>
      <c r="E477" s="16"/>
      <c r="F477" s="90" t="s">
        <v>25</v>
      </c>
      <c r="G477" s="95">
        <v>400000</v>
      </c>
      <c r="H477" s="22">
        <f t="shared" si="68"/>
        <v>40000000000</v>
      </c>
      <c r="I477" s="96">
        <v>8.75</v>
      </c>
      <c r="J477" s="97">
        <v>38776</v>
      </c>
      <c r="K477" s="97">
        <f t="shared" si="89"/>
        <v>38765</v>
      </c>
      <c r="L477" s="98">
        <v>40591</v>
      </c>
      <c r="M477" s="23">
        <f t="shared" si="90"/>
        <v>40226</v>
      </c>
      <c r="N477" s="23">
        <f t="shared" si="91"/>
        <v>40212</v>
      </c>
      <c r="O477" s="23"/>
      <c r="P477" s="23"/>
      <c r="Q477" s="22">
        <f t="shared" si="84"/>
        <v>3500000000</v>
      </c>
      <c r="R477" s="24">
        <f t="shared" si="85"/>
        <v>0</v>
      </c>
      <c r="S477" s="25">
        <f t="shared" si="86"/>
        <v>3500000000</v>
      </c>
      <c r="T477" s="24">
        <f t="shared" si="87"/>
        <v>3500000</v>
      </c>
      <c r="U477" s="26"/>
      <c r="V477" s="1" t="str">
        <f t="shared" si="92"/>
        <v>Ng©n hµng Ph¸t triÓn ViÖt Nam</v>
      </c>
      <c r="W477" s="1">
        <v>1</v>
      </c>
    </row>
    <row r="478" spans="1:23" ht="18.75" customHeight="1">
      <c r="A478" s="1">
        <v>1</v>
      </c>
      <c r="B478" s="16">
        <f t="shared" si="78"/>
        <v>451</v>
      </c>
      <c r="C478" s="89" t="s">
        <v>612</v>
      </c>
      <c r="D478" s="89" t="str">
        <f t="shared" si="88"/>
        <v>VN0TP4A07068</v>
      </c>
      <c r="E478" s="16"/>
      <c r="F478" s="90" t="s">
        <v>174</v>
      </c>
      <c r="G478" s="95">
        <v>500000</v>
      </c>
      <c r="H478" s="22">
        <f t="shared" si="68"/>
        <v>50000000000</v>
      </c>
      <c r="I478" s="96">
        <v>9.25</v>
      </c>
      <c r="J478" s="97">
        <v>38778</v>
      </c>
      <c r="K478" s="97">
        <f t="shared" si="89"/>
        <v>38771</v>
      </c>
      <c r="L478" s="98">
        <v>44250</v>
      </c>
      <c r="M478" s="23">
        <f t="shared" si="90"/>
        <v>40232</v>
      </c>
      <c r="N478" s="23">
        <f t="shared" si="91"/>
        <v>40218</v>
      </c>
      <c r="O478" s="23"/>
      <c r="P478" s="23"/>
      <c r="Q478" s="22">
        <f t="shared" si="84"/>
        <v>4625000000</v>
      </c>
      <c r="R478" s="24">
        <f t="shared" si="85"/>
        <v>0</v>
      </c>
      <c r="S478" s="25">
        <f t="shared" si="86"/>
        <v>4625000000</v>
      </c>
      <c r="T478" s="24">
        <f t="shared" si="87"/>
        <v>4625000</v>
      </c>
      <c r="U478" s="26"/>
      <c r="V478" s="1" t="str">
        <f t="shared" si="92"/>
        <v>Ng©n hµng Ph¸t triÓn ViÖt Nam</v>
      </c>
      <c r="W478" s="1">
        <v>1</v>
      </c>
    </row>
    <row r="479" spans="1:23" ht="18.75" customHeight="1">
      <c r="A479" s="1">
        <v>1</v>
      </c>
      <c r="B479" s="16">
        <f t="shared" si="78"/>
        <v>452</v>
      </c>
      <c r="C479" s="89" t="s">
        <v>613</v>
      </c>
      <c r="D479" s="89" t="str">
        <f t="shared" si="88"/>
        <v>VN0TP4A08066</v>
      </c>
      <c r="E479" s="16"/>
      <c r="F479" s="90" t="s">
        <v>174</v>
      </c>
      <c r="G479" s="95">
        <v>1500000</v>
      </c>
      <c r="H479" s="22">
        <f t="shared" si="68"/>
        <v>150000000000</v>
      </c>
      <c r="I479" s="96">
        <v>9.25</v>
      </c>
      <c r="J479" s="97">
        <v>38813</v>
      </c>
      <c r="K479" s="97">
        <f t="shared" si="89"/>
        <v>38800</v>
      </c>
      <c r="L479" s="98">
        <v>44279</v>
      </c>
      <c r="M479" s="23">
        <f t="shared" si="90"/>
        <v>40261</v>
      </c>
      <c r="N479" s="23">
        <f t="shared" si="91"/>
        <v>40247</v>
      </c>
      <c r="O479" s="23"/>
      <c r="P479" s="23"/>
      <c r="Q479" s="22">
        <f t="shared" si="84"/>
        <v>13875000000</v>
      </c>
      <c r="R479" s="24">
        <f t="shared" si="85"/>
        <v>0</v>
      </c>
      <c r="S479" s="25">
        <f t="shared" si="86"/>
        <v>13875000000</v>
      </c>
      <c r="T479" s="24">
        <f t="shared" si="87"/>
        <v>13875000</v>
      </c>
      <c r="U479" s="26"/>
      <c r="V479" s="1" t="str">
        <f t="shared" si="92"/>
        <v>Ng©n hµng Ph¸t triÓn ViÖt Nam</v>
      </c>
      <c r="W479" s="1">
        <v>1</v>
      </c>
    </row>
    <row r="480" spans="1:23" ht="18.75" customHeight="1">
      <c r="A480" s="1">
        <v>1</v>
      </c>
      <c r="B480" s="16">
        <f t="shared" si="78"/>
        <v>453</v>
      </c>
      <c r="C480" s="89" t="s">
        <v>614</v>
      </c>
      <c r="D480" s="89" t="str">
        <f t="shared" si="88"/>
        <v>VN0TP4A09056</v>
      </c>
      <c r="E480" s="16"/>
      <c r="F480" s="90" t="s">
        <v>53</v>
      </c>
      <c r="G480" s="95">
        <v>500000</v>
      </c>
      <c r="H480" s="22">
        <f t="shared" si="68"/>
        <v>50000000000</v>
      </c>
      <c r="I480" s="96">
        <v>8.8</v>
      </c>
      <c r="J480" s="97">
        <v>38470</v>
      </c>
      <c r="K480" s="97">
        <f t="shared" si="89"/>
        <v>38463</v>
      </c>
      <c r="L480" s="98">
        <v>42115</v>
      </c>
      <c r="M480" s="23">
        <f t="shared" si="90"/>
        <v>40289</v>
      </c>
      <c r="N480" s="23">
        <f t="shared" si="91"/>
        <v>40275</v>
      </c>
      <c r="O480" s="23"/>
      <c r="P480" s="23"/>
      <c r="Q480" s="22">
        <f t="shared" si="84"/>
        <v>4400000000</v>
      </c>
      <c r="R480" s="24">
        <f t="shared" si="85"/>
        <v>0</v>
      </c>
      <c r="S480" s="25">
        <f t="shared" si="86"/>
        <v>4400000000</v>
      </c>
      <c r="T480" s="24">
        <f t="shared" si="87"/>
        <v>4400000</v>
      </c>
      <c r="U480" s="26"/>
      <c r="V480" s="1" t="str">
        <f t="shared" si="92"/>
        <v>Ng©n hµng Ph¸t triÓn ViÖt Nam</v>
      </c>
      <c r="W480" s="1">
        <v>1</v>
      </c>
    </row>
    <row r="481" spans="1:23" ht="18.75" customHeight="1">
      <c r="A481" s="1">
        <v>1</v>
      </c>
      <c r="B481" s="16">
        <f t="shared" si="78"/>
        <v>454</v>
      </c>
      <c r="C481" s="89" t="s">
        <v>615</v>
      </c>
      <c r="D481" s="89" t="str">
        <f t="shared" si="88"/>
        <v>VN0TP4A09064</v>
      </c>
      <c r="E481" s="16"/>
      <c r="F481" s="90" t="s">
        <v>25</v>
      </c>
      <c r="G481" s="95">
        <v>800000</v>
      </c>
      <c r="H481" s="22">
        <f t="shared" si="68"/>
        <v>80000000000</v>
      </c>
      <c r="I481" s="96">
        <v>8.75</v>
      </c>
      <c r="J481" s="97">
        <v>38813</v>
      </c>
      <c r="K481" s="97">
        <f t="shared" si="89"/>
        <v>38792</v>
      </c>
      <c r="L481" s="98">
        <v>40618</v>
      </c>
      <c r="M481" s="23">
        <f t="shared" si="90"/>
        <v>40253</v>
      </c>
      <c r="N481" s="23">
        <f t="shared" si="91"/>
        <v>40239</v>
      </c>
      <c r="O481" s="23"/>
      <c r="P481" s="23"/>
      <c r="Q481" s="22">
        <f t="shared" si="84"/>
        <v>7000000000</v>
      </c>
      <c r="R481" s="24">
        <f t="shared" si="85"/>
        <v>0</v>
      </c>
      <c r="S481" s="25">
        <f t="shared" si="86"/>
        <v>7000000000</v>
      </c>
      <c r="T481" s="24">
        <f t="shared" si="87"/>
        <v>7000000</v>
      </c>
      <c r="U481" s="26"/>
      <c r="V481" s="1" t="str">
        <f t="shared" si="92"/>
        <v>Ng©n hµng Ph¸t triÓn ViÖt Nam</v>
      </c>
      <c r="W481" s="1">
        <v>1</v>
      </c>
    </row>
    <row r="482" spans="1:23" ht="18.75" customHeight="1">
      <c r="A482" s="1">
        <v>1</v>
      </c>
      <c r="B482" s="16">
        <f t="shared" si="78"/>
        <v>455</v>
      </c>
      <c r="C482" s="89" t="s">
        <v>616</v>
      </c>
      <c r="D482" s="89" t="str">
        <f t="shared" si="88"/>
        <v>VN0TP4A10054</v>
      </c>
      <c r="E482" s="16"/>
      <c r="F482" s="90" t="s">
        <v>53</v>
      </c>
      <c r="G482" s="95">
        <v>2000000</v>
      </c>
      <c r="H482" s="22">
        <f t="shared" si="68"/>
        <v>200000000000</v>
      </c>
      <c r="I482" s="96">
        <v>8.8</v>
      </c>
      <c r="J482" s="97">
        <v>38468</v>
      </c>
      <c r="K482" s="97">
        <f t="shared" si="89"/>
        <v>38468</v>
      </c>
      <c r="L482" s="98">
        <v>42120</v>
      </c>
      <c r="M482" s="23">
        <f t="shared" si="90"/>
        <v>40294</v>
      </c>
      <c r="N482" s="23">
        <f t="shared" si="91"/>
        <v>40280</v>
      </c>
      <c r="O482" s="23"/>
      <c r="P482" s="23"/>
      <c r="Q482" s="22">
        <f t="shared" si="84"/>
        <v>17600000000</v>
      </c>
      <c r="R482" s="24">
        <f t="shared" si="85"/>
        <v>0</v>
      </c>
      <c r="S482" s="25">
        <f t="shared" si="86"/>
        <v>17600000000</v>
      </c>
      <c r="T482" s="24">
        <f t="shared" si="87"/>
        <v>17600000</v>
      </c>
      <c r="U482" s="26"/>
      <c r="V482" s="1" t="str">
        <f t="shared" si="92"/>
        <v>Ng©n hµng Ph¸t triÓn ViÖt Nam</v>
      </c>
      <c r="W482" s="1">
        <v>1</v>
      </c>
    </row>
    <row r="483" spans="1:23" ht="18.75" customHeight="1">
      <c r="A483" s="1">
        <v>1</v>
      </c>
      <c r="B483" s="16">
        <f t="shared" si="78"/>
        <v>456</v>
      </c>
      <c r="C483" s="89" t="s">
        <v>617</v>
      </c>
      <c r="D483" s="89" t="str">
        <f t="shared" si="88"/>
        <v>VN0TP4A10062</v>
      </c>
      <c r="E483" s="16"/>
      <c r="F483" s="90" t="s">
        <v>174</v>
      </c>
      <c r="G483" s="95">
        <v>1000000</v>
      </c>
      <c r="H483" s="22">
        <f t="shared" si="68"/>
        <v>100000000000</v>
      </c>
      <c r="I483" s="96">
        <v>9.25</v>
      </c>
      <c r="J483" s="97">
        <v>38834</v>
      </c>
      <c r="K483" s="97">
        <f t="shared" si="89"/>
        <v>38813</v>
      </c>
      <c r="L483" s="98">
        <v>44292</v>
      </c>
      <c r="M483" s="23">
        <f t="shared" si="90"/>
        <v>40274</v>
      </c>
      <c r="N483" s="23">
        <f t="shared" si="91"/>
        <v>40260</v>
      </c>
      <c r="O483" s="23"/>
      <c r="P483" s="23"/>
      <c r="Q483" s="22">
        <f t="shared" si="84"/>
        <v>9250000000</v>
      </c>
      <c r="R483" s="24">
        <f t="shared" si="85"/>
        <v>0</v>
      </c>
      <c r="S483" s="25">
        <f t="shared" si="86"/>
        <v>9250000000</v>
      </c>
      <c r="T483" s="24">
        <f t="shared" si="87"/>
        <v>9250000</v>
      </c>
      <c r="U483" s="26"/>
      <c r="V483" s="1" t="str">
        <f t="shared" si="92"/>
        <v>Ng©n hµng Ph¸t triÓn ViÖt Nam</v>
      </c>
      <c r="W483" s="1">
        <v>1</v>
      </c>
    </row>
    <row r="484" spans="1:23" ht="18.75" customHeight="1">
      <c r="A484" s="1">
        <v>1</v>
      </c>
      <c r="B484" s="16">
        <f t="shared" si="78"/>
        <v>457</v>
      </c>
      <c r="C484" s="89" t="s">
        <v>618</v>
      </c>
      <c r="D484" s="89" t="str">
        <f t="shared" si="88"/>
        <v>VN0TP4A11052</v>
      </c>
      <c r="E484" s="16"/>
      <c r="F484" s="90" t="s">
        <v>174</v>
      </c>
      <c r="G484" s="95">
        <v>1500000</v>
      </c>
      <c r="H484" s="22">
        <f t="shared" si="68"/>
        <v>150000000000</v>
      </c>
      <c r="I484" s="96">
        <v>9.1</v>
      </c>
      <c r="J484" s="97">
        <v>38481</v>
      </c>
      <c r="K484" s="97">
        <f t="shared" si="89"/>
        <v>38470</v>
      </c>
      <c r="L484" s="98">
        <v>43949</v>
      </c>
      <c r="M484" s="23">
        <f t="shared" si="90"/>
        <v>40296</v>
      </c>
      <c r="N484" s="23">
        <f t="shared" si="91"/>
        <v>40282</v>
      </c>
      <c r="O484" s="23"/>
      <c r="P484" s="23"/>
      <c r="Q484" s="22">
        <f t="shared" si="84"/>
        <v>13650000000</v>
      </c>
      <c r="R484" s="24">
        <f t="shared" si="85"/>
        <v>0</v>
      </c>
      <c r="S484" s="25">
        <f t="shared" si="86"/>
        <v>13650000000</v>
      </c>
      <c r="T484" s="24">
        <f t="shared" si="87"/>
        <v>13650000</v>
      </c>
      <c r="U484" s="26"/>
      <c r="V484" s="1" t="str">
        <f t="shared" si="92"/>
        <v>Ng©n hµng Ph¸t triÓn ViÖt Nam</v>
      </c>
      <c r="W484" s="1">
        <v>1</v>
      </c>
    </row>
    <row r="485" spans="1:23" ht="18.75" customHeight="1">
      <c r="A485" s="1">
        <v>1</v>
      </c>
      <c r="B485" s="16">
        <f t="shared" si="78"/>
        <v>458</v>
      </c>
      <c r="C485" s="89" t="s">
        <v>619</v>
      </c>
      <c r="D485" s="89" t="str">
        <f t="shared" si="88"/>
        <v>VN0TP4A12050</v>
      </c>
      <c r="E485" s="16"/>
      <c r="F485" s="90" t="s">
        <v>53</v>
      </c>
      <c r="G485" s="95">
        <v>500000</v>
      </c>
      <c r="H485" s="22">
        <f t="shared" si="68"/>
        <v>50000000000</v>
      </c>
      <c r="I485" s="96">
        <v>8.8</v>
      </c>
      <c r="J485" s="97">
        <v>38505</v>
      </c>
      <c r="K485" s="97">
        <f t="shared" si="89"/>
        <v>38497</v>
      </c>
      <c r="L485" s="98">
        <v>42149</v>
      </c>
      <c r="M485" s="23">
        <f t="shared" si="90"/>
        <v>40323</v>
      </c>
      <c r="N485" s="23">
        <f t="shared" si="91"/>
        <v>40309</v>
      </c>
      <c r="O485" s="23"/>
      <c r="P485" s="23"/>
      <c r="Q485" s="22">
        <f t="shared" si="84"/>
        <v>4400000000</v>
      </c>
      <c r="R485" s="24">
        <f t="shared" si="85"/>
        <v>0</v>
      </c>
      <c r="S485" s="25">
        <f t="shared" si="86"/>
        <v>4400000000</v>
      </c>
      <c r="T485" s="24">
        <f t="shared" si="87"/>
        <v>4400000</v>
      </c>
      <c r="U485" s="26"/>
      <c r="V485" s="1" t="str">
        <f t="shared" si="92"/>
        <v>Ng©n hµng Ph¸t triÓn ViÖt Nam</v>
      </c>
      <c r="W485" s="1">
        <v>1</v>
      </c>
    </row>
    <row r="486" spans="1:23" ht="18.75" customHeight="1">
      <c r="A486" s="1">
        <v>1</v>
      </c>
      <c r="B486" s="16">
        <f t="shared" si="78"/>
        <v>459</v>
      </c>
      <c r="C486" s="89" t="s">
        <v>620</v>
      </c>
      <c r="D486" s="89" t="str">
        <f t="shared" si="88"/>
        <v>VN0TP4A12068</v>
      </c>
      <c r="E486" s="16"/>
      <c r="F486" s="90" t="s">
        <v>174</v>
      </c>
      <c r="G486" s="95">
        <v>800000</v>
      </c>
      <c r="H486" s="22">
        <f t="shared" si="68"/>
        <v>80000000000</v>
      </c>
      <c r="I486" s="96">
        <v>9.25</v>
      </c>
      <c r="J486" s="97">
        <v>38834</v>
      </c>
      <c r="K486" s="97">
        <f t="shared" si="89"/>
        <v>38825</v>
      </c>
      <c r="L486" s="98">
        <v>44304</v>
      </c>
      <c r="M486" s="23">
        <f t="shared" si="90"/>
        <v>40286</v>
      </c>
      <c r="N486" s="23">
        <f t="shared" si="91"/>
        <v>40272</v>
      </c>
      <c r="O486" s="23"/>
      <c r="P486" s="23"/>
      <c r="Q486" s="22">
        <f t="shared" si="84"/>
        <v>7400000000</v>
      </c>
      <c r="R486" s="24">
        <f t="shared" si="85"/>
        <v>0</v>
      </c>
      <c r="S486" s="25">
        <f t="shared" si="86"/>
        <v>7400000000</v>
      </c>
      <c r="T486" s="24">
        <f t="shared" si="87"/>
        <v>7400000</v>
      </c>
      <c r="U486" s="26"/>
      <c r="V486" s="1" t="str">
        <f t="shared" si="92"/>
        <v>Ng©n hµng Ph¸t triÓn ViÖt Nam</v>
      </c>
      <c r="W486" s="1">
        <v>1</v>
      </c>
    </row>
    <row r="487" spans="1:23" ht="18.75" customHeight="1">
      <c r="A487" s="1">
        <v>1</v>
      </c>
      <c r="B487" s="16">
        <f t="shared" si="78"/>
        <v>460</v>
      </c>
      <c r="C487" s="89" t="s">
        <v>621</v>
      </c>
      <c r="D487" s="89" t="str">
        <f t="shared" si="88"/>
        <v>VN0TP4A13058</v>
      </c>
      <c r="E487" s="16"/>
      <c r="F487" s="90" t="s">
        <v>174</v>
      </c>
      <c r="G487" s="95">
        <v>800000</v>
      </c>
      <c r="H487" s="22">
        <f t="shared" si="68"/>
        <v>80000000000</v>
      </c>
      <c r="I487" s="96">
        <v>9.1</v>
      </c>
      <c r="J487" s="97">
        <v>38505</v>
      </c>
      <c r="K487" s="97">
        <f t="shared" si="89"/>
        <v>38497</v>
      </c>
      <c r="L487" s="98">
        <v>43976</v>
      </c>
      <c r="M487" s="23">
        <f t="shared" si="90"/>
        <v>40323</v>
      </c>
      <c r="N487" s="23">
        <f t="shared" si="91"/>
        <v>40309</v>
      </c>
      <c r="O487" s="23"/>
      <c r="P487" s="23"/>
      <c r="Q487" s="22">
        <f t="shared" si="84"/>
        <v>7280000000</v>
      </c>
      <c r="R487" s="24">
        <f t="shared" si="85"/>
        <v>0</v>
      </c>
      <c r="S487" s="25">
        <f t="shared" si="86"/>
        <v>7280000000</v>
      </c>
      <c r="T487" s="24">
        <f t="shared" si="87"/>
        <v>7280000</v>
      </c>
      <c r="U487" s="26"/>
      <c r="V487" s="1" t="str">
        <f t="shared" si="92"/>
        <v>Ng©n hµng Ph¸t triÓn ViÖt Nam</v>
      </c>
      <c r="W487" s="1">
        <v>1</v>
      </c>
    </row>
    <row r="488" spans="1:23" ht="18.75" customHeight="1">
      <c r="A488" s="1">
        <v>1</v>
      </c>
      <c r="B488" s="16">
        <f t="shared" si="78"/>
        <v>461</v>
      </c>
      <c r="C488" s="89" t="s">
        <v>622</v>
      </c>
      <c r="D488" s="89" t="str">
        <f t="shared" si="88"/>
        <v>VN0TP4A13066</v>
      </c>
      <c r="E488" s="16"/>
      <c r="F488" s="90" t="s">
        <v>174</v>
      </c>
      <c r="G488" s="95">
        <v>400000</v>
      </c>
      <c r="H488" s="22">
        <f t="shared" si="68"/>
        <v>40000000000</v>
      </c>
      <c r="I488" s="96">
        <v>9.25</v>
      </c>
      <c r="J488" s="97">
        <v>38834</v>
      </c>
      <c r="K488" s="97">
        <f t="shared" si="89"/>
        <v>38826</v>
      </c>
      <c r="L488" s="98">
        <v>44305</v>
      </c>
      <c r="M488" s="23">
        <f t="shared" si="90"/>
        <v>40287</v>
      </c>
      <c r="N488" s="23">
        <f t="shared" si="91"/>
        <v>40273</v>
      </c>
      <c r="O488" s="23"/>
      <c r="P488" s="23"/>
      <c r="Q488" s="22">
        <f t="shared" si="84"/>
        <v>3700000000</v>
      </c>
      <c r="R488" s="24">
        <f t="shared" si="85"/>
        <v>0</v>
      </c>
      <c r="S488" s="25">
        <f t="shared" si="86"/>
        <v>3700000000</v>
      </c>
      <c r="T488" s="24">
        <f t="shared" si="87"/>
        <v>3700000</v>
      </c>
      <c r="U488" s="26"/>
      <c r="V488" s="1" t="str">
        <f t="shared" si="92"/>
        <v>Ng©n hµng Ph¸t triÓn ViÖt Nam</v>
      </c>
      <c r="W488" s="1">
        <v>1</v>
      </c>
    </row>
    <row r="489" spans="1:23" ht="18.75" customHeight="1">
      <c r="A489" s="1">
        <v>1</v>
      </c>
      <c r="B489" s="16">
        <f t="shared" si="78"/>
        <v>462</v>
      </c>
      <c r="C489" s="89" t="s">
        <v>623</v>
      </c>
      <c r="D489" s="89" t="str">
        <f t="shared" si="88"/>
        <v>VN0TP4A14056</v>
      </c>
      <c r="E489" s="16"/>
      <c r="F489" s="90" t="s">
        <v>53</v>
      </c>
      <c r="G489" s="95">
        <v>2050000</v>
      </c>
      <c r="H489" s="22">
        <f t="shared" si="68"/>
        <v>205000000000</v>
      </c>
      <c r="I489" s="96">
        <v>8.8</v>
      </c>
      <c r="J489" s="97">
        <v>38505</v>
      </c>
      <c r="K489" s="97">
        <f t="shared" si="89"/>
        <v>38502</v>
      </c>
      <c r="L489" s="98">
        <v>42154</v>
      </c>
      <c r="M489" s="23">
        <f t="shared" si="90"/>
        <v>40328</v>
      </c>
      <c r="N489" s="23">
        <f t="shared" si="91"/>
        <v>40314</v>
      </c>
      <c r="O489" s="23"/>
      <c r="P489" s="23"/>
      <c r="Q489" s="22">
        <f t="shared" si="84"/>
        <v>18040000000</v>
      </c>
      <c r="R489" s="24">
        <f t="shared" si="85"/>
        <v>0</v>
      </c>
      <c r="S489" s="25">
        <f t="shared" si="86"/>
        <v>18040000000</v>
      </c>
      <c r="T489" s="24">
        <f t="shared" si="87"/>
        <v>18040000</v>
      </c>
      <c r="U489" s="26"/>
      <c r="V489" s="1" t="str">
        <f t="shared" si="92"/>
        <v>Ng©n hµng Ph¸t triÓn ViÖt Nam</v>
      </c>
      <c r="W489" s="1">
        <v>1</v>
      </c>
    </row>
    <row r="490" spans="1:23" ht="18.75" customHeight="1">
      <c r="A490" s="1">
        <v>1</v>
      </c>
      <c r="B490" s="16">
        <f t="shared" si="78"/>
        <v>463</v>
      </c>
      <c r="C490" s="89" t="s">
        <v>624</v>
      </c>
      <c r="D490" s="89" t="str">
        <f t="shared" si="88"/>
        <v>VN0TP4A15053</v>
      </c>
      <c r="E490" s="16"/>
      <c r="F490" s="90" t="s">
        <v>174</v>
      </c>
      <c r="G490" s="95">
        <v>900000</v>
      </c>
      <c r="H490" s="22">
        <f t="shared" si="68"/>
        <v>90000000000</v>
      </c>
      <c r="I490" s="96">
        <v>9.2</v>
      </c>
      <c r="J490" s="97">
        <v>38538</v>
      </c>
      <c r="K490" s="97">
        <f t="shared" si="89"/>
        <v>38524</v>
      </c>
      <c r="L490" s="98">
        <v>44003</v>
      </c>
      <c r="M490" s="23">
        <f t="shared" si="90"/>
        <v>40350</v>
      </c>
      <c r="N490" s="23">
        <f t="shared" si="91"/>
        <v>40336</v>
      </c>
      <c r="O490" s="23"/>
      <c r="P490" s="23"/>
      <c r="Q490" s="22">
        <f t="shared" si="84"/>
        <v>8279999999.999999</v>
      </c>
      <c r="R490" s="24">
        <f t="shared" si="85"/>
        <v>0</v>
      </c>
      <c r="S490" s="25">
        <f t="shared" si="86"/>
        <v>8279999999.999999</v>
      </c>
      <c r="T490" s="24">
        <f t="shared" si="87"/>
        <v>8279999.999999999</v>
      </c>
      <c r="U490" s="26"/>
      <c r="V490" s="1" t="str">
        <f t="shared" si="92"/>
        <v>Ng©n hµng Ph¸t triÓn ViÖt Nam</v>
      </c>
      <c r="W490" s="1">
        <v>1</v>
      </c>
    </row>
    <row r="491" spans="1:23" ht="18.75" customHeight="1">
      <c r="A491" s="1">
        <v>1</v>
      </c>
      <c r="B491" s="16">
        <f aca="true" t="shared" si="93" ref="B491:B504">+B490+1</f>
        <v>464</v>
      </c>
      <c r="C491" s="89" t="s">
        <v>625</v>
      </c>
      <c r="D491" s="89" t="str">
        <f t="shared" si="88"/>
        <v>VN0TP4A16069</v>
      </c>
      <c r="E491" s="16"/>
      <c r="F491" s="90" t="s">
        <v>174</v>
      </c>
      <c r="G491" s="95">
        <v>300000</v>
      </c>
      <c r="H491" s="22">
        <f t="shared" si="68"/>
        <v>30000000000</v>
      </c>
      <c r="I491" s="96">
        <v>9.25</v>
      </c>
      <c r="J491" s="97">
        <v>38827</v>
      </c>
      <c r="K491" s="97">
        <f t="shared" si="89"/>
        <v>38776</v>
      </c>
      <c r="L491" s="98">
        <v>44255</v>
      </c>
      <c r="M491" s="23">
        <f t="shared" si="90"/>
        <v>40237</v>
      </c>
      <c r="N491" s="23">
        <f t="shared" si="91"/>
        <v>40223</v>
      </c>
      <c r="O491" s="23"/>
      <c r="P491" s="23"/>
      <c r="Q491" s="22">
        <f t="shared" si="84"/>
        <v>2775000000</v>
      </c>
      <c r="R491" s="24">
        <f t="shared" si="85"/>
        <v>0</v>
      </c>
      <c r="S491" s="25">
        <f t="shared" si="86"/>
        <v>2775000000</v>
      </c>
      <c r="T491" s="24">
        <f t="shared" si="87"/>
        <v>2775000</v>
      </c>
      <c r="U491" s="26"/>
      <c r="V491" s="1" t="str">
        <f t="shared" si="92"/>
        <v>Ng©n hµng Ph¸t triÓn ViÖt Nam</v>
      </c>
      <c r="W491" s="1">
        <v>1</v>
      </c>
    </row>
    <row r="492" spans="1:24" ht="18.75" customHeight="1">
      <c r="A492" s="1">
        <v>1</v>
      </c>
      <c r="B492" s="16">
        <f t="shared" si="93"/>
        <v>465</v>
      </c>
      <c r="C492" s="89" t="s">
        <v>626</v>
      </c>
      <c r="D492" s="89" t="str">
        <f t="shared" si="88"/>
        <v>VN0TP4A17059</v>
      </c>
      <c r="E492" s="16"/>
      <c r="F492" s="90" t="s">
        <v>53</v>
      </c>
      <c r="G492" s="95">
        <v>800000</v>
      </c>
      <c r="H492" s="22">
        <f t="shared" si="68"/>
        <v>80000000000</v>
      </c>
      <c r="I492" s="96">
        <v>8.9</v>
      </c>
      <c r="J492" s="97">
        <v>38558</v>
      </c>
      <c r="K492" s="97">
        <f t="shared" si="89"/>
        <v>38545</v>
      </c>
      <c r="L492" s="98">
        <v>42197</v>
      </c>
      <c r="M492" s="23">
        <f t="shared" si="90"/>
        <v>40371</v>
      </c>
      <c r="N492" s="23">
        <f t="shared" si="91"/>
        <v>40357</v>
      </c>
      <c r="O492" s="23"/>
      <c r="P492" s="23"/>
      <c r="Q492" s="22">
        <f t="shared" si="84"/>
        <v>7120000000</v>
      </c>
      <c r="R492" s="24">
        <f t="shared" si="85"/>
        <v>0</v>
      </c>
      <c r="S492" s="25">
        <f t="shared" si="86"/>
        <v>7120000000</v>
      </c>
      <c r="T492" s="24">
        <f t="shared" si="87"/>
        <v>7120000</v>
      </c>
      <c r="U492" s="26"/>
      <c r="V492" s="1" t="str">
        <f t="shared" si="92"/>
        <v>Ng©n hµng Ph¸t triÓn ViÖt Nam</v>
      </c>
      <c r="W492" s="1">
        <v>1</v>
      </c>
      <c r="X492" s="57"/>
    </row>
    <row r="493" spans="1:23" ht="18.75" customHeight="1">
      <c r="A493" s="1">
        <v>1</v>
      </c>
      <c r="B493" s="16">
        <f t="shared" si="93"/>
        <v>466</v>
      </c>
      <c r="C493" s="89" t="s">
        <v>627</v>
      </c>
      <c r="D493" s="89" t="str">
        <f t="shared" si="88"/>
        <v>VN0TP4A18057</v>
      </c>
      <c r="E493" s="16"/>
      <c r="F493" s="90" t="s">
        <v>174</v>
      </c>
      <c r="G493" s="95">
        <v>1000000</v>
      </c>
      <c r="H493" s="22">
        <f t="shared" si="68"/>
        <v>100000000000</v>
      </c>
      <c r="I493" s="96">
        <v>9.3</v>
      </c>
      <c r="J493" s="97">
        <v>38567</v>
      </c>
      <c r="K493" s="97">
        <f t="shared" si="89"/>
        <v>38562</v>
      </c>
      <c r="L493" s="98">
        <v>44041</v>
      </c>
      <c r="M493" s="23">
        <f t="shared" si="90"/>
        <v>40388</v>
      </c>
      <c r="N493" s="23">
        <f t="shared" si="91"/>
        <v>40374</v>
      </c>
      <c r="O493" s="23"/>
      <c r="P493" s="23"/>
      <c r="Q493" s="22">
        <f t="shared" si="84"/>
        <v>9300000000</v>
      </c>
      <c r="R493" s="24">
        <f t="shared" si="85"/>
        <v>0</v>
      </c>
      <c r="S493" s="25">
        <f t="shared" si="86"/>
        <v>9300000000</v>
      </c>
      <c r="T493" s="24">
        <f t="shared" si="87"/>
        <v>9300000</v>
      </c>
      <c r="U493" s="26"/>
      <c r="V493" s="1" t="str">
        <f t="shared" si="92"/>
        <v>Ng©n hµng Ph¸t triÓn ViÖt Nam</v>
      </c>
      <c r="W493" s="1">
        <v>1</v>
      </c>
    </row>
    <row r="494" spans="1:23" ht="18.75" customHeight="1">
      <c r="A494" s="1">
        <v>1</v>
      </c>
      <c r="B494" s="16">
        <f t="shared" si="93"/>
        <v>467</v>
      </c>
      <c r="C494" s="89" t="s">
        <v>628</v>
      </c>
      <c r="D494" s="89" t="str">
        <f t="shared" si="88"/>
        <v>VN0TP4A19055</v>
      </c>
      <c r="E494" s="16"/>
      <c r="F494" s="90" t="s">
        <v>174</v>
      </c>
      <c r="G494" s="95">
        <v>500000</v>
      </c>
      <c r="H494" s="22">
        <f t="shared" si="68"/>
        <v>50000000000</v>
      </c>
      <c r="I494" s="96">
        <v>9.3</v>
      </c>
      <c r="J494" s="97">
        <v>38567</v>
      </c>
      <c r="K494" s="97">
        <f t="shared" si="89"/>
        <v>38562</v>
      </c>
      <c r="L494" s="98">
        <v>44041</v>
      </c>
      <c r="M494" s="23">
        <f t="shared" si="90"/>
        <v>40388</v>
      </c>
      <c r="N494" s="23">
        <f t="shared" si="91"/>
        <v>40374</v>
      </c>
      <c r="O494" s="23"/>
      <c r="P494" s="23"/>
      <c r="Q494" s="22">
        <f t="shared" si="84"/>
        <v>4650000000</v>
      </c>
      <c r="R494" s="24">
        <f t="shared" si="85"/>
        <v>0</v>
      </c>
      <c r="S494" s="25">
        <f t="shared" si="86"/>
        <v>4650000000</v>
      </c>
      <c r="T494" s="24">
        <f t="shared" si="87"/>
        <v>4650000</v>
      </c>
      <c r="U494" s="26"/>
      <c r="V494" s="1" t="str">
        <f t="shared" si="92"/>
        <v>Ng©n hµng Ph¸t triÓn ViÖt Nam</v>
      </c>
      <c r="W494" s="1">
        <v>1</v>
      </c>
    </row>
    <row r="495" spans="1:23" ht="18.75" customHeight="1">
      <c r="A495" s="1">
        <v>1</v>
      </c>
      <c r="B495" s="16">
        <f t="shared" si="93"/>
        <v>468</v>
      </c>
      <c r="C495" s="89" t="s">
        <v>629</v>
      </c>
      <c r="D495" s="89" t="str">
        <f t="shared" si="88"/>
        <v>VN0TP4A22059</v>
      </c>
      <c r="E495" s="16"/>
      <c r="F495" s="90" t="s">
        <v>53</v>
      </c>
      <c r="G495" s="95">
        <v>1000000</v>
      </c>
      <c r="H495" s="22">
        <f t="shared" si="68"/>
        <v>100000000000</v>
      </c>
      <c r="I495" s="96">
        <v>8.95</v>
      </c>
      <c r="J495" s="97">
        <v>38587</v>
      </c>
      <c r="K495" s="97">
        <f t="shared" si="89"/>
        <v>38580</v>
      </c>
      <c r="L495" s="98">
        <v>42232</v>
      </c>
      <c r="M495" s="23">
        <f t="shared" si="90"/>
        <v>40406</v>
      </c>
      <c r="N495" s="23">
        <f t="shared" si="91"/>
        <v>40392</v>
      </c>
      <c r="O495" s="23"/>
      <c r="P495" s="23"/>
      <c r="Q495" s="22">
        <f t="shared" si="84"/>
        <v>8950000000</v>
      </c>
      <c r="R495" s="24">
        <f t="shared" si="85"/>
        <v>0</v>
      </c>
      <c r="S495" s="25">
        <f t="shared" si="86"/>
        <v>8950000000</v>
      </c>
      <c r="T495" s="27">
        <f t="shared" si="87"/>
        <v>8950000</v>
      </c>
      <c r="U495" s="26"/>
      <c r="V495" s="1" t="str">
        <f t="shared" si="92"/>
        <v>Ng©n hµng Ph¸t triÓn ViÖt Nam</v>
      </c>
      <c r="W495" s="1">
        <v>1</v>
      </c>
    </row>
    <row r="496" spans="1:23" ht="18.75" customHeight="1">
      <c r="A496" s="1">
        <v>1</v>
      </c>
      <c r="B496" s="16">
        <f t="shared" si="93"/>
        <v>469</v>
      </c>
      <c r="C496" s="89" t="s">
        <v>630</v>
      </c>
      <c r="D496" s="89" t="str">
        <f t="shared" si="88"/>
        <v>VN0TP4A23057</v>
      </c>
      <c r="E496" s="16"/>
      <c r="F496" s="90" t="s">
        <v>53</v>
      </c>
      <c r="G496" s="95">
        <v>1200000</v>
      </c>
      <c r="H496" s="22">
        <f aca="true" t="shared" si="94" ref="H496:H504">G496*100000</f>
        <v>120000000000</v>
      </c>
      <c r="I496" s="96">
        <v>8.95</v>
      </c>
      <c r="J496" s="97">
        <v>38595</v>
      </c>
      <c r="K496" s="97">
        <f t="shared" si="89"/>
        <v>38588</v>
      </c>
      <c r="L496" s="98">
        <v>42240</v>
      </c>
      <c r="M496" s="23">
        <f t="shared" si="90"/>
        <v>40414</v>
      </c>
      <c r="N496" s="23">
        <f t="shared" si="91"/>
        <v>40400</v>
      </c>
      <c r="O496" s="23"/>
      <c r="P496" s="23"/>
      <c r="Q496" s="22">
        <f t="shared" si="84"/>
        <v>10740000000</v>
      </c>
      <c r="R496" s="24">
        <f t="shared" si="85"/>
        <v>0</v>
      </c>
      <c r="S496" s="25">
        <f t="shared" si="86"/>
        <v>10740000000</v>
      </c>
      <c r="T496" s="27">
        <f t="shared" si="87"/>
        <v>10740000</v>
      </c>
      <c r="U496" s="26"/>
      <c r="V496" s="1" t="str">
        <f t="shared" si="92"/>
        <v>Ng©n hµng Ph¸t triÓn ViÖt Nam</v>
      </c>
      <c r="W496" s="1">
        <v>1</v>
      </c>
    </row>
    <row r="497" spans="1:23" ht="18.75" customHeight="1">
      <c r="A497" s="1">
        <v>1</v>
      </c>
      <c r="B497" s="16">
        <f t="shared" si="93"/>
        <v>470</v>
      </c>
      <c r="C497" s="89" t="s">
        <v>631</v>
      </c>
      <c r="D497" s="89" t="str">
        <f t="shared" si="88"/>
        <v>VN0TP4A25052</v>
      </c>
      <c r="E497" s="16"/>
      <c r="F497" s="90" t="s">
        <v>53</v>
      </c>
      <c r="G497" s="95">
        <v>800000</v>
      </c>
      <c r="H497" s="22">
        <f t="shared" si="94"/>
        <v>80000000000</v>
      </c>
      <c r="I497" s="96">
        <v>8.95</v>
      </c>
      <c r="J497" s="97">
        <v>38629</v>
      </c>
      <c r="K497" s="97">
        <f t="shared" si="89"/>
        <v>38615</v>
      </c>
      <c r="L497" s="98">
        <v>42267</v>
      </c>
      <c r="M497" s="23">
        <f t="shared" si="90"/>
        <v>40441</v>
      </c>
      <c r="N497" s="23">
        <f t="shared" si="91"/>
        <v>40427</v>
      </c>
      <c r="O497" s="23"/>
      <c r="P497" s="23"/>
      <c r="Q497" s="22">
        <f t="shared" si="84"/>
        <v>7159999999.999999</v>
      </c>
      <c r="R497" s="24">
        <f t="shared" si="85"/>
        <v>0</v>
      </c>
      <c r="S497" s="25">
        <f t="shared" si="86"/>
        <v>7159999999.999999</v>
      </c>
      <c r="T497" s="24">
        <f t="shared" si="87"/>
        <v>7159999.999999999</v>
      </c>
      <c r="U497" s="26"/>
      <c r="V497" s="1" t="str">
        <f t="shared" si="92"/>
        <v>Ng©n hµng Ph¸t triÓn ViÖt Nam</v>
      </c>
      <c r="W497" s="1">
        <v>1</v>
      </c>
    </row>
    <row r="498" spans="1:23" ht="18.75" customHeight="1">
      <c r="A498" s="1">
        <v>1</v>
      </c>
      <c r="B498" s="16">
        <f t="shared" si="93"/>
        <v>471</v>
      </c>
      <c r="C498" s="89" t="s">
        <v>632</v>
      </c>
      <c r="D498" s="89" t="str">
        <f t="shared" si="88"/>
        <v>VN0TP4A27058</v>
      </c>
      <c r="E498" s="16"/>
      <c r="F498" s="90" t="s">
        <v>174</v>
      </c>
      <c r="G498" s="95">
        <v>800000</v>
      </c>
      <c r="H498" s="22">
        <f t="shared" si="94"/>
        <v>80000000000</v>
      </c>
      <c r="I498" s="96">
        <v>9.25</v>
      </c>
      <c r="J498" s="97">
        <v>38652</v>
      </c>
      <c r="K498" s="97">
        <f t="shared" si="89"/>
        <v>38646</v>
      </c>
      <c r="L498" s="98">
        <v>44125</v>
      </c>
      <c r="M498" s="23">
        <f t="shared" si="90"/>
        <v>40472</v>
      </c>
      <c r="N498" s="23">
        <f t="shared" si="91"/>
        <v>40458</v>
      </c>
      <c r="O498" s="23"/>
      <c r="P498" s="23"/>
      <c r="Q498" s="22">
        <f t="shared" si="84"/>
        <v>7400000000</v>
      </c>
      <c r="R498" s="24">
        <f t="shared" si="85"/>
        <v>0</v>
      </c>
      <c r="S498" s="25">
        <f t="shared" si="86"/>
        <v>7400000000</v>
      </c>
      <c r="T498" s="24">
        <f t="shared" si="87"/>
        <v>7400000</v>
      </c>
      <c r="U498" s="26"/>
      <c r="V498" s="1" t="str">
        <f t="shared" si="92"/>
        <v>Ng©n hµng Ph¸t triÓn ViÖt Nam</v>
      </c>
      <c r="W498" s="1">
        <v>1</v>
      </c>
    </row>
    <row r="499" spans="1:23" ht="18.75" customHeight="1">
      <c r="A499" s="1">
        <v>1</v>
      </c>
      <c r="B499" s="16">
        <f t="shared" si="93"/>
        <v>472</v>
      </c>
      <c r="C499" s="89" t="s">
        <v>633</v>
      </c>
      <c r="D499" s="89" t="str">
        <f t="shared" si="88"/>
        <v>VN0TP4A29054</v>
      </c>
      <c r="E499" s="16"/>
      <c r="F499" s="90" t="s">
        <v>174</v>
      </c>
      <c r="G499" s="95">
        <v>1000000</v>
      </c>
      <c r="H499" s="22">
        <f t="shared" si="94"/>
        <v>100000000000</v>
      </c>
      <c r="I499" s="96">
        <v>9.25</v>
      </c>
      <c r="J499" s="97">
        <v>38827</v>
      </c>
      <c r="K499" s="97">
        <f t="shared" si="89"/>
        <v>38709</v>
      </c>
      <c r="L499" s="98">
        <v>44188</v>
      </c>
      <c r="M499" s="23">
        <f t="shared" si="90"/>
        <v>40535</v>
      </c>
      <c r="N499" s="23">
        <f t="shared" si="91"/>
        <v>40521</v>
      </c>
      <c r="O499" s="23"/>
      <c r="P499" s="23"/>
      <c r="Q499" s="22">
        <f t="shared" si="84"/>
        <v>9250000000</v>
      </c>
      <c r="R499" s="24">
        <f t="shared" si="85"/>
        <v>0</v>
      </c>
      <c r="S499" s="25">
        <f t="shared" si="86"/>
        <v>9250000000</v>
      </c>
      <c r="T499" s="24">
        <f t="shared" si="87"/>
        <v>9250000</v>
      </c>
      <c r="U499" s="26"/>
      <c r="V499" s="1" t="str">
        <f t="shared" si="92"/>
        <v>Ng©n hµng Ph¸t triÓn ViÖt Nam</v>
      </c>
      <c r="W499" s="1">
        <v>1</v>
      </c>
    </row>
    <row r="500" spans="1:23" ht="18.75" customHeight="1">
      <c r="A500" s="1">
        <v>1</v>
      </c>
      <c r="B500" s="16">
        <f t="shared" si="93"/>
        <v>473</v>
      </c>
      <c r="C500" s="89" t="s">
        <v>634</v>
      </c>
      <c r="D500" s="89" t="str">
        <f t="shared" si="88"/>
        <v>VN0TP4A30052</v>
      </c>
      <c r="E500" s="16"/>
      <c r="F500" s="90" t="s">
        <v>174</v>
      </c>
      <c r="G500" s="95">
        <v>2000000</v>
      </c>
      <c r="H500" s="22">
        <f t="shared" si="94"/>
        <v>200000000000</v>
      </c>
      <c r="I500" s="96">
        <v>9.25</v>
      </c>
      <c r="J500" s="97">
        <v>38715</v>
      </c>
      <c r="K500" s="97">
        <f t="shared" si="89"/>
        <v>38706</v>
      </c>
      <c r="L500" s="98">
        <v>44185</v>
      </c>
      <c r="M500" s="23">
        <f t="shared" si="90"/>
        <v>40532</v>
      </c>
      <c r="N500" s="23">
        <f t="shared" si="91"/>
        <v>40518</v>
      </c>
      <c r="O500" s="23"/>
      <c r="P500" s="23"/>
      <c r="Q500" s="22">
        <f t="shared" si="84"/>
        <v>18500000000</v>
      </c>
      <c r="R500" s="24">
        <f t="shared" si="85"/>
        <v>0</v>
      </c>
      <c r="S500" s="25">
        <f t="shared" si="86"/>
        <v>18500000000</v>
      </c>
      <c r="T500" s="24">
        <f t="shared" si="87"/>
        <v>18500000</v>
      </c>
      <c r="U500" s="26"/>
      <c r="V500" s="1" t="str">
        <f t="shared" si="92"/>
        <v>Ng©n hµng Ph¸t triÓn ViÖt Nam</v>
      </c>
      <c r="W500" s="1">
        <v>1</v>
      </c>
    </row>
    <row r="501" spans="1:23" ht="18.75" customHeight="1">
      <c r="A501" s="1">
        <v>1</v>
      </c>
      <c r="B501" s="16">
        <f t="shared" si="93"/>
        <v>474</v>
      </c>
      <c r="C501" s="89" t="s">
        <v>635</v>
      </c>
      <c r="D501" s="89" t="str">
        <f t="shared" si="88"/>
        <v>VN0TP4A31050</v>
      </c>
      <c r="E501" s="16"/>
      <c r="F501" s="90" t="s">
        <v>174</v>
      </c>
      <c r="G501" s="95">
        <v>2000000</v>
      </c>
      <c r="H501" s="22">
        <f t="shared" si="94"/>
        <v>200000000000</v>
      </c>
      <c r="I501" s="96">
        <v>9.25</v>
      </c>
      <c r="J501" s="97">
        <v>38715</v>
      </c>
      <c r="K501" s="97">
        <f t="shared" si="89"/>
        <v>38707</v>
      </c>
      <c r="L501" s="98">
        <v>44186</v>
      </c>
      <c r="M501" s="23">
        <f t="shared" si="90"/>
        <v>40533</v>
      </c>
      <c r="N501" s="23">
        <f t="shared" si="91"/>
        <v>40519</v>
      </c>
      <c r="O501" s="23"/>
      <c r="P501" s="23"/>
      <c r="Q501" s="22">
        <f t="shared" si="84"/>
        <v>18500000000</v>
      </c>
      <c r="R501" s="24">
        <f t="shared" si="85"/>
        <v>0</v>
      </c>
      <c r="S501" s="25">
        <f t="shared" si="86"/>
        <v>18500000000</v>
      </c>
      <c r="T501" s="24">
        <f t="shared" si="87"/>
        <v>18500000</v>
      </c>
      <c r="U501" s="26"/>
      <c r="V501" s="1" t="str">
        <f t="shared" si="92"/>
        <v>Ng©n hµng Ph¸t triÓn ViÖt Nam</v>
      </c>
      <c r="W501" s="1">
        <v>1</v>
      </c>
    </row>
    <row r="502" spans="1:23" ht="18.75" customHeight="1">
      <c r="A502" s="1">
        <v>1</v>
      </c>
      <c r="B502" s="16">
        <f t="shared" si="93"/>
        <v>475</v>
      </c>
      <c r="C502" s="89" t="s">
        <v>636</v>
      </c>
      <c r="D502" s="89" t="str">
        <f t="shared" si="88"/>
        <v>VN0TP4A32058</v>
      </c>
      <c r="E502" s="16"/>
      <c r="F502" s="90" t="s">
        <v>174</v>
      </c>
      <c r="G502" s="95">
        <v>5000000</v>
      </c>
      <c r="H502" s="22">
        <f t="shared" si="94"/>
        <v>500000000000</v>
      </c>
      <c r="I502" s="96">
        <v>9.25</v>
      </c>
      <c r="J502" s="97">
        <v>38729</v>
      </c>
      <c r="K502" s="97">
        <f t="shared" si="89"/>
        <v>38712</v>
      </c>
      <c r="L502" s="98">
        <v>44191</v>
      </c>
      <c r="M502" s="23">
        <f t="shared" si="90"/>
        <v>40538</v>
      </c>
      <c r="N502" s="23">
        <f t="shared" si="91"/>
        <v>40524</v>
      </c>
      <c r="O502" s="23"/>
      <c r="P502" s="23"/>
      <c r="Q502" s="22">
        <f t="shared" si="84"/>
        <v>46250000000</v>
      </c>
      <c r="R502" s="24">
        <f t="shared" si="85"/>
        <v>0</v>
      </c>
      <c r="S502" s="25">
        <f t="shared" si="86"/>
        <v>46250000000</v>
      </c>
      <c r="T502" s="24">
        <f t="shared" si="87"/>
        <v>46250000</v>
      </c>
      <c r="U502" s="26"/>
      <c r="V502" s="1" t="str">
        <f t="shared" si="92"/>
        <v>Ng©n hµng Ph¸t triÓn ViÖt Nam</v>
      </c>
      <c r="W502" s="1">
        <v>1</v>
      </c>
    </row>
    <row r="503" spans="1:23" ht="18.75" customHeight="1">
      <c r="A503" s="1">
        <v>1</v>
      </c>
      <c r="B503" s="16">
        <f t="shared" si="93"/>
        <v>476</v>
      </c>
      <c r="C503" s="89" t="s">
        <v>637</v>
      </c>
      <c r="D503" s="89" t="str">
        <f t="shared" si="88"/>
        <v>VN0TP4A52049</v>
      </c>
      <c r="E503" s="16"/>
      <c r="F503" s="90" t="s">
        <v>174</v>
      </c>
      <c r="G503" s="95">
        <v>800000</v>
      </c>
      <c r="H503" s="22">
        <f t="shared" si="94"/>
        <v>80000000000</v>
      </c>
      <c r="I503" s="96">
        <v>9</v>
      </c>
      <c r="J503" s="97">
        <v>38358</v>
      </c>
      <c r="K503" s="97">
        <f t="shared" si="89"/>
        <v>38345</v>
      </c>
      <c r="L503" s="98">
        <v>43823</v>
      </c>
      <c r="M503" s="23">
        <f t="shared" si="90"/>
        <v>40536</v>
      </c>
      <c r="N503" s="23">
        <f t="shared" si="91"/>
        <v>40522</v>
      </c>
      <c r="O503" s="23"/>
      <c r="P503" s="23"/>
      <c r="Q503" s="22">
        <f t="shared" si="84"/>
        <v>7200000000</v>
      </c>
      <c r="R503" s="24">
        <f t="shared" si="85"/>
        <v>0</v>
      </c>
      <c r="S503" s="25">
        <f t="shared" si="86"/>
        <v>7200000000</v>
      </c>
      <c r="T503" s="24">
        <f t="shared" si="87"/>
        <v>7200000</v>
      </c>
      <c r="U503" s="26"/>
      <c r="V503" s="1" t="str">
        <f t="shared" si="92"/>
        <v>Ng©n hµng Ph¸t triÓn ViÖt Nam</v>
      </c>
      <c r="W503" s="1">
        <v>1</v>
      </c>
    </row>
    <row r="504" spans="1:23" ht="18.75" customHeight="1">
      <c r="A504" s="1">
        <v>1</v>
      </c>
      <c r="B504" s="16">
        <f t="shared" si="93"/>
        <v>477</v>
      </c>
      <c r="C504" s="113" t="s">
        <v>638</v>
      </c>
      <c r="D504" s="89" t="str">
        <f t="shared" si="88"/>
        <v>VN00TP401053</v>
      </c>
      <c r="E504" s="28"/>
      <c r="F504" s="114" t="s">
        <v>174</v>
      </c>
      <c r="G504" s="115">
        <v>750000</v>
      </c>
      <c r="H504" s="37">
        <f t="shared" si="94"/>
        <v>75000000000</v>
      </c>
      <c r="I504" s="116">
        <v>9.1</v>
      </c>
      <c r="J504" s="117">
        <v>38447</v>
      </c>
      <c r="K504" s="117">
        <f t="shared" si="89"/>
        <v>38442</v>
      </c>
      <c r="L504" s="118">
        <v>43921</v>
      </c>
      <c r="M504" s="58">
        <f t="shared" si="90"/>
        <v>40268</v>
      </c>
      <c r="N504" s="58">
        <f t="shared" si="91"/>
        <v>40254</v>
      </c>
      <c r="O504" s="58"/>
      <c r="P504" s="58"/>
      <c r="Q504" s="37">
        <f t="shared" si="84"/>
        <v>6825000000</v>
      </c>
      <c r="R504" s="39">
        <f t="shared" si="85"/>
        <v>0</v>
      </c>
      <c r="S504" s="38">
        <f t="shared" si="86"/>
        <v>6825000000</v>
      </c>
      <c r="T504" s="39">
        <f t="shared" si="87"/>
        <v>6825000</v>
      </c>
      <c r="U504" s="59"/>
      <c r="V504" s="1" t="str">
        <f t="shared" si="92"/>
        <v>Ng©n hµng Ph¸t triÓn ViÖt Nam</v>
      </c>
      <c r="W504" s="1">
        <v>1</v>
      </c>
    </row>
    <row r="505" spans="2:21" s="60" customFormat="1" ht="18.75" customHeight="1">
      <c r="B505" s="61" t="s">
        <v>639</v>
      </c>
      <c r="C505" s="62"/>
      <c r="D505" s="62"/>
      <c r="E505" s="62"/>
      <c r="F505" s="63"/>
      <c r="G505" s="135">
        <f>SUM(G232:G504)</f>
        <v>727725000</v>
      </c>
      <c r="H505" s="135">
        <f>SUM(H232:H504)</f>
        <v>72772500000000</v>
      </c>
      <c r="I505" s="136"/>
      <c r="J505" s="137"/>
      <c r="K505" s="137"/>
      <c r="L505" s="137"/>
      <c r="M505" s="64"/>
      <c r="N505" s="64"/>
      <c r="O505" s="64"/>
      <c r="P505" s="64"/>
      <c r="Q505" s="135">
        <f>SUM(Q232:Q504)</f>
        <v>6808926700000</v>
      </c>
      <c r="R505" s="135">
        <f>SUM(R232:R504)</f>
        <v>13695000000000</v>
      </c>
      <c r="S505" s="135">
        <f>SUM(S232:S504)</f>
        <v>20444048700000</v>
      </c>
      <c r="T505" s="135">
        <f>SUM(T232:T504)</f>
        <v>20444048700</v>
      </c>
      <c r="U505" s="65"/>
    </row>
    <row r="506" spans="2:21" s="60" customFormat="1" ht="16.5" customHeight="1">
      <c r="B506" s="86" t="s">
        <v>640</v>
      </c>
      <c r="C506" s="86"/>
      <c r="D506" s="86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  <c r="U506" s="86"/>
    </row>
    <row r="507" spans="1:22" ht="13.5" customHeight="1">
      <c r="A507" s="1">
        <v>2</v>
      </c>
      <c r="B507" s="66">
        <v>390</v>
      </c>
      <c r="C507" s="138" t="s">
        <v>641</v>
      </c>
      <c r="D507" s="89" t="str">
        <f>+VLOOKUP(C507,$X$539:$Y$1190,2,0)</f>
        <v>VN0HN0510018</v>
      </c>
      <c r="E507" s="66"/>
      <c r="F507" s="139" t="s">
        <v>25</v>
      </c>
      <c r="G507" s="91">
        <v>1500000</v>
      </c>
      <c r="H507" s="17">
        <f>G507*100000</f>
        <v>150000000000</v>
      </c>
      <c r="I507" s="92">
        <v>9.07</v>
      </c>
      <c r="J507" s="93">
        <v>38652</v>
      </c>
      <c r="K507" s="93">
        <f>+DATE(YEAR(L507)-F507,MONTH(L507),DAY(L507))</f>
        <v>38645</v>
      </c>
      <c r="L507" s="94">
        <v>40471</v>
      </c>
      <c r="M507" s="18">
        <f>+DATE(2010,MONTH(L507),DAY(L507))</f>
        <v>40471</v>
      </c>
      <c r="N507" s="18">
        <f>+M507-14</f>
        <v>40457</v>
      </c>
      <c r="O507" s="18"/>
      <c r="P507" s="18"/>
      <c r="Q507" s="17">
        <f>G507*I507*1000</f>
        <v>13605000000</v>
      </c>
      <c r="R507" s="19">
        <f>+IF(L507=M507,H507,0)</f>
        <v>150000000000</v>
      </c>
      <c r="S507" s="20">
        <f>+Q507+R507</f>
        <v>163605000000</v>
      </c>
      <c r="T507" s="19">
        <f>+S507*0.1%</f>
        <v>163605000</v>
      </c>
      <c r="U507" s="21"/>
      <c r="V507" s="1" t="str">
        <f>+VLOOKUP(C507,$AA$230:$AB$983,2,0)</f>
        <v>Kho b¹c Hµ néi</v>
      </c>
    </row>
    <row r="508" spans="1:23" ht="18.75" customHeight="1">
      <c r="A508" s="1">
        <v>3</v>
      </c>
      <c r="B508" s="16">
        <v>391</v>
      </c>
      <c r="C508" s="89" t="s">
        <v>642</v>
      </c>
      <c r="D508" s="89" t="str">
        <f>+VLOOKUP(C508,$X$539:$Y$1190,2,0)</f>
        <v>VN0HN0510026</v>
      </c>
      <c r="E508" s="16"/>
      <c r="F508" s="90" t="s">
        <v>25</v>
      </c>
      <c r="G508" s="95">
        <v>8550000</v>
      </c>
      <c r="H508" s="22">
        <f>G508*100000</f>
        <v>855000000000</v>
      </c>
      <c r="I508" s="96">
        <v>9.1</v>
      </c>
      <c r="J508" s="97">
        <v>38663</v>
      </c>
      <c r="K508" s="97">
        <f>+DATE(YEAR(L508)-F508,MONTH(L508),DAY(L508))</f>
        <v>38657</v>
      </c>
      <c r="L508" s="98">
        <v>40483</v>
      </c>
      <c r="M508" s="23">
        <f>+DATE(2010,MONTH(L508),DAY(L508))</f>
        <v>40483</v>
      </c>
      <c r="N508" s="23">
        <f>+M508-14</f>
        <v>40469</v>
      </c>
      <c r="O508" s="23"/>
      <c r="P508" s="23"/>
      <c r="Q508" s="22">
        <f>G508*I508*1000</f>
        <v>77805000000</v>
      </c>
      <c r="R508" s="24">
        <f>+IF(L508=M508,H508,0)</f>
        <v>855000000000</v>
      </c>
      <c r="S508" s="25">
        <f>+Q508+R508</f>
        <v>932805000000</v>
      </c>
      <c r="T508" s="24">
        <f>+S508*0.1%</f>
        <v>932805000</v>
      </c>
      <c r="U508" s="26"/>
      <c r="V508" s="1" t="str">
        <f>+VLOOKUP(C508,$AA$230:$AB$983,2,0)</f>
        <v>Kho b¹c Hµ néi</v>
      </c>
      <c r="W508" s="1">
        <v>1</v>
      </c>
    </row>
    <row r="509" spans="1:22" ht="18.75" customHeight="1">
      <c r="A509" s="1">
        <v>2</v>
      </c>
      <c r="B509" s="66">
        <v>392</v>
      </c>
      <c r="C509" s="89" t="s">
        <v>643</v>
      </c>
      <c r="D509" s="89" t="str">
        <f>+VLOOKUP(C509,$X$539:$Y$1190,2,0)</f>
        <v>VN0HN0611014</v>
      </c>
      <c r="E509" s="16"/>
      <c r="F509" s="90" t="s">
        <v>25</v>
      </c>
      <c r="G509" s="95">
        <v>400000</v>
      </c>
      <c r="H509" s="22">
        <f>G509*100000</f>
        <v>40000000000</v>
      </c>
      <c r="I509" s="96">
        <v>8.7</v>
      </c>
      <c r="J509" s="97">
        <v>39023</v>
      </c>
      <c r="K509" s="97">
        <f>+DATE(YEAR(L509)-F509,MONTH(L509),DAY(L509))</f>
        <v>39014</v>
      </c>
      <c r="L509" s="98">
        <v>40840</v>
      </c>
      <c r="M509" s="23">
        <f>+DATE(2010,MONTH(L509),DAY(L509))</f>
        <v>40475</v>
      </c>
      <c r="N509" s="23">
        <f>+M509-14</f>
        <v>40461</v>
      </c>
      <c r="O509" s="23"/>
      <c r="P509" s="23"/>
      <c r="Q509" s="22">
        <f>G509*I509*1000</f>
        <v>3479999999.9999995</v>
      </c>
      <c r="R509" s="24">
        <f>+IF(L509=M509,H509,0)</f>
        <v>0</v>
      </c>
      <c r="S509" s="25">
        <f>+Q509+R509</f>
        <v>3479999999.9999995</v>
      </c>
      <c r="T509" s="24">
        <f>+S509*0.1%</f>
        <v>3479999.9999999995</v>
      </c>
      <c r="U509" s="26"/>
      <c r="V509" s="1" t="str">
        <f>+VLOOKUP(C509,$AA$230:$AB$983,2,0)</f>
        <v>Kho b¹c Hµ néi</v>
      </c>
    </row>
    <row r="510" spans="1:22" ht="18.75" customHeight="1">
      <c r="A510" s="1">
        <v>2</v>
      </c>
      <c r="B510" s="16">
        <v>393</v>
      </c>
      <c r="C510" s="89" t="s">
        <v>644</v>
      </c>
      <c r="D510" s="89" t="str">
        <f>+VLOOKUP(C510,$X$539:$Y$1190,2,0)</f>
        <v>VN0HN0611022</v>
      </c>
      <c r="E510" s="16"/>
      <c r="F510" s="90" t="s">
        <v>25</v>
      </c>
      <c r="G510" s="115">
        <v>4600000</v>
      </c>
      <c r="H510" s="37">
        <f>G510*100000</f>
        <v>460000000000</v>
      </c>
      <c r="I510" s="116">
        <v>8.75</v>
      </c>
      <c r="J510" s="117">
        <v>39024</v>
      </c>
      <c r="K510" s="117">
        <f>+DATE(YEAR(L510)-F510,MONTH(L510),DAY(L510))</f>
        <v>39017</v>
      </c>
      <c r="L510" s="118">
        <v>40843</v>
      </c>
      <c r="M510" s="58">
        <f>+DATE(2010,MONTH(L510),DAY(L510))</f>
        <v>40478</v>
      </c>
      <c r="N510" s="58">
        <f>+M510-14</f>
        <v>40464</v>
      </c>
      <c r="O510" s="58"/>
      <c r="P510" s="58"/>
      <c r="Q510" s="22">
        <f>G510*I510*1000</f>
        <v>40250000000</v>
      </c>
      <c r="R510" s="39">
        <f>+IF(L510=M510,H510,0)</f>
        <v>0</v>
      </c>
      <c r="S510" s="38">
        <f>+Q510+R510</f>
        <v>40250000000</v>
      </c>
      <c r="T510" s="39">
        <f>+S510*0.1%</f>
        <v>40250000</v>
      </c>
      <c r="U510" s="59"/>
      <c r="V510" s="1" t="str">
        <f>+VLOOKUP(C510,$AA$230:$AB$983,2,0)</f>
        <v>Kho b¹c Hµ néi</v>
      </c>
    </row>
    <row r="511" spans="2:21" ht="18.75" customHeight="1">
      <c r="B511" s="61" t="s">
        <v>645</v>
      </c>
      <c r="C511" s="62"/>
      <c r="D511" s="62"/>
      <c r="E511" s="62"/>
      <c r="F511" s="63"/>
      <c r="G511" s="135">
        <f>SUM(G507:G510)</f>
        <v>15050000</v>
      </c>
      <c r="H511" s="135">
        <f>SUM(H507:H510)</f>
        <v>1505000000000</v>
      </c>
      <c r="I511" s="140"/>
      <c r="J511" s="141"/>
      <c r="K511" s="141"/>
      <c r="L511" s="141"/>
      <c r="M511" s="67"/>
      <c r="N511" s="67"/>
      <c r="O511" s="67"/>
      <c r="P511" s="67"/>
      <c r="Q511" s="135">
        <f>SUM(Q507:Q510)</f>
        <v>135140000000</v>
      </c>
      <c r="R511" s="135">
        <f>SUM(R507:R510)</f>
        <v>1005000000000</v>
      </c>
      <c r="S511" s="135">
        <f>SUM(S507:S510)</f>
        <v>1140140000000</v>
      </c>
      <c r="T511" s="135">
        <f>SUM(T507:T510)</f>
        <v>1140140000</v>
      </c>
      <c r="U511" s="68"/>
    </row>
    <row r="512" spans="2:21" ht="19.5" customHeight="1">
      <c r="B512" s="142" t="s">
        <v>646</v>
      </c>
      <c r="C512" s="75"/>
      <c r="D512" s="75"/>
      <c r="E512" s="75"/>
      <c r="F512" s="143"/>
      <c r="G512" s="144"/>
      <c r="H512" s="144"/>
      <c r="I512" s="145"/>
      <c r="J512" s="146"/>
      <c r="K512" s="146"/>
      <c r="L512" s="146"/>
      <c r="M512" s="71"/>
      <c r="N512" s="71"/>
      <c r="O512" s="71"/>
      <c r="P512" s="71"/>
      <c r="Q512" s="144"/>
      <c r="R512" s="144"/>
      <c r="S512" s="144"/>
      <c r="T512" s="144"/>
      <c r="U512" s="74"/>
    </row>
    <row r="513" spans="1:23" ht="18.75" customHeight="1">
      <c r="A513" s="1">
        <v>1</v>
      </c>
      <c r="B513" s="16">
        <v>394</v>
      </c>
      <c r="C513" s="89" t="s">
        <v>647</v>
      </c>
      <c r="D513" s="89" t="str">
        <f>+VLOOKUP(C513,$X$539:$Y$1190,2,0)</f>
        <v>VN0HCMB09015</v>
      </c>
      <c r="E513" s="16"/>
      <c r="F513" s="90" t="s">
        <v>80</v>
      </c>
      <c r="G513" s="91">
        <v>10000000</v>
      </c>
      <c r="H513" s="17">
        <f>G513*100000</f>
        <v>1000000000000</v>
      </c>
      <c r="I513" s="92">
        <v>10.4</v>
      </c>
      <c r="J513" s="93">
        <v>40093</v>
      </c>
      <c r="K513" s="93">
        <f>+DATE(YEAR(L513)-F513,MONTH(L513),DAY(L513))</f>
        <v>40056</v>
      </c>
      <c r="L513" s="94">
        <v>41152</v>
      </c>
      <c r="M513" s="18">
        <f>+DATE(2010,MONTH(L513),DAY(L513))</f>
        <v>40421</v>
      </c>
      <c r="N513" s="18">
        <f>+M513-14</f>
        <v>40407</v>
      </c>
      <c r="O513" s="18"/>
      <c r="P513" s="18"/>
      <c r="Q513" s="37">
        <f>G513*I513*1000</f>
        <v>104000000000</v>
      </c>
      <c r="R513" s="19">
        <f>+IF(L513=M513,H513,0)</f>
        <v>0</v>
      </c>
      <c r="S513" s="20">
        <f>+Q513+R513</f>
        <v>104000000000</v>
      </c>
      <c r="T513" s="69">
        <f>+S513*0.1%</f>
        <v>104000000</v>
      </c>
      <c r="U513" s="21"/>
      <c r="V513" s="1" t="str">
        <f>+VLOOKUP(C513,$AA$230:$AB$983,2,0)</f>
        <v>Quü §Çu t­ §Çu t­ Ph¸t triÓn §« thÞ TP. HCM</v>
      </c>
      <c r="W513" s="1">
        <v>1</v>
      </c>
    </row>
    <row r="514" spans="1:23" ht="18.75" customHeight="1">
      <c r="A514" s="1">
        <v>1</v>
      </c>
      <c r="B514" s="16">
        <v>395</v>
      </c>
      <c r="C514" s="89" t="s">
        <v>648</v>
      </c>
      <c r="D514" s="89" t="str">
        <f>+VLOOKUP(C514,$X$539:$Y$1190,2,0)</f>
        <v>VN0HCMB09023</v>
      </c>
      <c r="E514" s="16"/>
      <c r="F514" s="90" t="s">
        <v>80</v>
      </c>
      <c r="G514" s="95">
        <v>5000000</v>
      </c>
      <c r="H514" s="22">
        <f>G514*100000</f>
        <v>500000000000</v>
      </c>
      <c r="I514" s="96">
        <v>10.4</v>
      </c>
      <c r="J514" s="97">
        <v>40093</v>
      </c>
      <c r="K514" s="97">
        <f>+DATE(YEAR(L514)-F514,MONTH(L514),DAY(L514))</f>
        <v>40071</v>
      </c>
      <c r="L514" s="98">
        <v>41167</v>
      </c>
      <c r="M514" s="23">
        <f>+DATE(2010,MONTH(L514),DAY(L514))</f>
        <v>40436</v>
      </c>
      <c r="N514" s="23">
        <f>+M514-14</f>
        <v>40422</v>
      </c>
      <c r="O514" s="23"/>
      <c r="P514" s="23"/>
      <c r="Q514" s="22">
        <f>G514*I514*1000</f>
        <v>52000000000</v>
      </c>
      <c r="R514" s="24">
        <f>+IF(L514=M514,H514,0)</f>
        <v>0</v>
      </c>
      <c r="S514" s="25">
        <f>+Q514+R514</f>
        <v>52000000000</v>
      </c>
      <c r="T514" s="24">
        <f>+S514*0.1%</f>
        <v>52000000</v>
      </c>
      <c r="U514" s="26"/>
      <c r="V514" s="1" t="str">
        <f>+VLOOKUP(C514,$AA$230:$AB$983,2,0)</f>
        <v>Quü §Çu t­ §Çu t­ Ph¸t triÓn §« thÞ TP. HCM</v>
      </c>
      <c r="W514" s="1">
        <v>1</v>
      </c>
    </row>
    <row r="515" spans="1:23" ht="18.75" customHeight="1">
      <c r="A515" s="1">
        <v>1</v>
      </c>
      <c r="B515" s="16">
        <v>396</v>
      </c>
      <c r="C515" s="89" t="s">
        <v>649</v>
      </c>
      <c r="D515" s="89" t="str">
        <f>+VLOOKUP(C515,$X$539:$Y$1190,2,0)</f>
        <v>VN0HCMB09031</v>
      </c>
      <c r="E515" s="16"/>
      <c r="F515" s="90" t="s">
        <v>80</v>
      </c>
      <c r="G515" s="115">
        <v>400000</v>
      </c>
      <c r="H515" s="37">
        <f>G515*100000</f>
        <v>40000000000</v>
      </c>
      <c r="I515" s="116">
        <v>10.4</v>
      </c>
      <c r="J515" s="117">
        <v>40094</v>
      </c>
      <c r="K515" s="117">
        <f>+DATE(YEAR(L515)-F515,MONTH(L515),DAY(L515))</f>
        <v>40086</v>
      </c>
      <c r="L515" s="118">
        <v>41182</v>
      </c>
      <c r="M515" s="58">
        <f>+DATE(2010,MONTH(L515),DAY(L515))</f>
        <v>40451</v>
      </c>
      <c r="N515" s="58">
        <f>+M515-14</f>
        <v>40437</v>
      </c>
      <c r="O515" s="58"/>
      <c r="P515" s="58"/>
      <c r="Q515" s="37">
        <f>G515*I515*1000</f>
        <v>4160000000</v>
      </c>
      <c r="R515" s="39">
        <f>+IF(L515=M515,H515,0)</f>
        <v>0</v>
      </c>
      <c r="S515" s="38">
        <f>+Q515+R515</f>
        <v>4160000000</v>
      </c>
      <c r="T515" s="39">
        <f>+S515*0.1%</f>
        <v>4160000</v>
      </c>
      <c r="U515" s="59"/>
      <c r="V515" s="1" t="str">
        <f>+VLOOKUP(C515,$AA$230:$AB$983,2,0)</f>
        <v>Quü §Çu t­ §Çu t­ Ph¸t triÓn §« thÞ TP. HCM</v>
      </c>
      <c r="W515" s="1">
        <v>1</v>
      </c>
    </row>
    <row r="516" spans="2:21" ht="18.75" customHeight="1">
      <c r="B516" s="237" t="s">
        <v>650</v>
      </c>
      <c r="C516" s="238"/>
      <c r="D516" s="238"/>
      <c r="E516" s="238"/>
      <c r="F516" s="239"/>
      <c r="G516" s="135">
        <f>SUM(G513:G515)</f>
        <v>15400000</v>
      </c>
      <c r="H516" s="135">
        <f>SUM(H513:H515)</f>
        <v>1540000000000</v>
      </c>
      <c r="I516" s="140"/>
      <c r="J516" s="141"/>
      <c r="K516" s="141"/>
      <c r="L516" s="141"/>
      <c r="M516" s="67"/>
      <c r="N516" s="67"/>
      <c r="O516" s="67"/>
      <c r="P516" s="67"/>
      <c r="Q516" s="135">
        <f>SUM(Q513:Q515)</f>
        <v>160160000000</v>
      </c>
      <c r="R516" s="135">
        <f>SUM(R513:R515)</f>
        <v>0</v>
      </c>
      <c r="S516" s="135">
        <f>SUM(S513:S515)</f>
        <v>160160000000</v>
      </c>
      <c r="T516" s="135">
        <f>SUM(T513:T515)</f>
        <v>160160000</v>
      </c>
      <c r="U516" s="68"/>
    </row>
    <row r="517" spans="2:21" ht="18.75" customHeight="1">
      <c r="B517" s="142" t="s">
        <v>651</v>
      </c>
      <c r="C517" s="75"/>
      <c r="D517" s="75"/>
      <c r="E517" s="75"/>
      <c r="F517" s="143"/>
      <c r="G517" s="144"/>
      <c r="H517" s="144"/>
      <c r="I517" s="145"/>
      <c r="J517" s="146"/>
      <c r="K517" s="146"/>
      <c r="L517" s="146"/>
      <c r="M517" s="71"/>
      <c r="N517" s="71"/>
      <c r="O517" s="71"/>
      <c r="P517" s="71"/>
      <c r="Q517" s="144"/>
      <c r="R517" s="144"/>
      <c r="S517" s="144"/>
      <c r="T517" s="144"/>
      <c r="U517" s="74"/>
    </row>
    <row r="518" spans="1:23" ht="18.75" customHeight="1">
      <c r="A518" s="1">
        <v>1</v>
      </c>
      <c r="B518" s="16">
        <v>397</v>
      </c>
      <c r="C518" s="89" t="s">
        <v>652</v>
      </c>
      <c r="D518" s="89" t="str">
        <f aca="true" t="shared" si="95" ref="D518:D525">+VLOOKUP(C518,$X$539:$Y$1190,2,0)</f>
        <v>VN0VEC108019</v>
      </c>
      <c r="E518" s="16"/>
      <c r="F518" s="90" t="s">
        <v>174</v>
      </c>
      <c r="G518" s="91">
        <v>5000000</v>
      </c>
      <c r="H518" s="17">
        <f aca="true" t="shared" si="96" ref="H518:H529">G518*100000</f>
        <v>500000000000</v>
      </c>
      <c r="I518" s="92">
        <v>16</v>
      </c>
      <c r="J518" s="93">
        <v>39729</v>
      </c>
      <c r="K518" s="93">
        <f aca="true" t="shared" si="97" ref="K518:K528">+DATE(YEAR(L518)-F518,MONTH(L518),DAY(L518))</f>
        <v>39692</v>
      </c>
      <c r="L518" s="94">
        <v>45170</v>
      </c>
      <c r="M518" s="18">
        <f aca="true" t="shared" si="98" ref="M518:M529">+DATE(2010,MONTH(L518),DAY(L518))</f>
        <v>40422</v>
      </c>
      <c r="N518" s="18">
        <f aca="true" t="shared" si="99" ref="N518:N529">+M518-14</f>
        <v>40408</v>
      </c>
      <c r="O518" s="18"/>
      <c r="P518" s="18"/>
      <c r="Q518" s="17">
        <f aca="true" t="shared" si="100" ref="Q518:Q529">G518*I518*1000</f>
        <v>80000000000</v>
      </c>
      <c r="R518" s="19">
        <f aca="true" t="shared" si="101" ref="R518:R529">+IF(L518=M518,H518,0)</f>
        <v>0</v>
      </c>
      <c r="S518" s="20">
        <f aca="true" t="shared" si="102" ref="S518:S529">+Q518+R518</f>
        <v>80000000000</v>
      </c>
      <c r="T518" s="19">
        <f aca="true" t="shared" si="103" ref="T518:T529">+S518*0.1%</f>
        <v>80000000</v>
      </c>
      <c r="U518" s="21"/>
      <c r="V518" s="1" t="str">
        <f aca="true" t="shared" si="104" ref="V518:V529">+VLOOKUP(C518,$AA$230:$AB$983,2,0)</f>
        <v>C«ng ty §Çu t­ Ph¸t triÓn ®­êng cao tèc ViÖt Nam</v>
      </c>
      <c r="W518" s="1">
        <v>1</v>
      </c>
    </row>
    <row r="519" spans="1:23" ht="18.75" customHeight="1">
      <c r="A519" s="1">
        <v>1</v>
      </c>
      <c r="B519" s="16">
        <v>398</v>
      </c>
      <c r="C519" s="89" t="s">
        <v>653</v>
      </c>
      <c r="D519" s="89" t="str">
        <f t="shared" si="95"/>
        <v>VN0VEC108027</v>
      </c>
      <c r="E519" s="16"/>
      <c r="F519" s="90" t="s">
        <v>25</v>
      </c>
      <c r="G519" s="95">
        <v>2000000</v>
      </c>
      <c r="H519" s="22">
        <f t="shared" si="96"/>
        <v>200000000000</v>
      </c>
      <c r="I519" s="96">
        <v>9</v>
      </c>
      <c r="J519" s="97">
        <v>39835</v>
      </c>
      <c r="K519" s="97">
        <f t="shared" si="97"/>
        <v>39804</v>
      </c>
      <c r="L519" s="98">
        <v>41630</v>
      </c>
      <c r="M519" s="23">
        <f t="shared" si="98"/>
        <v>40534</v>
      </c>
      <c r="N519" s="23">
        <f t="shared" si="99"/>
        <v>40520</v>
      </c>
      <c r="O519" s="23"/>
      <c r="P519" s="23"/>
      <c r="Q519" s="22">
        <f t="shared" si="100"/>
        <v>18000000000</v>
      </c>
      <c r="R519" s="24">
        <f t="shared" si="101"/>
        <v>0</v>
      </c>
      <c r="S519" s="25">
        <f t="shared" si="102"/>
        <v>18000000000</v>
      </c>
      <c r="T519" s="24">
        <f t="shared" si="103"/>
        <v>18000000</v>
      </c>
      <c r="U519" s="26"/>
      <c r="V519" s="1" t="str">
        <f t="shared" si="104"/>
        <v>C«ng ty §Çu t­ Ph¸t triÓn ®­êng cao tèc ViÖt Nam</v>
      </c>
      <c r="W519" s="1">
        <v>1</v>
      </c>
    </row>
    <row r="520" spans="1:23" ht="18.75" customHeight="1">
      <c r="A520" s="1">
        <v>1</v>
      </c>
      <c r="B520" s="16">
        <v>399</v>
      </c>
      <c r="C520" s="89" t="s">
        <v>654</v>
      </c>
      <c r="D520" s="89" t="str">
        <f t="shared" si="95"/>
        <v>VN0VEC108035</v>
      </c>
      <c r="E520" s="16"/>
      <c r="F520" s="90" t="s">
        <v>25</v>
      </c>
      <c r="G520" s="95">
        <v>2000000</v>
      </c>
      <c r="H520" s="22">
        <f t="shared" si="96"/>
        <v>200000000000</v>
      </c>
      <c r="I520" s="96">
        <v>8.99</v>
      </c>
      <c r="J520" s="97">
        <v>39835</v>
      </c>
      <c r="K520" s="97">
        <f t="shared" si="97"/>
        <v>39811</v>
      </c>
      <c r="L520" s="98">
        <v>41637</v>
      </c>
      <c r="M520" s="23">
        <f t="shared" si="98"/>
        <v>40541</v>
      </c>
      <c r="N520" s="23">
        <f t="shared" si="99"/>
        <v>40527</v>
      </c>
      <c r="O520" s="23"/>
      <c r="P520" s="23"/>
      <c r="Q520" s="22">
        <f t="shared" si="100"/>
        <v>17980000000</v>
      </c>
      <c r="R520" s="24">
        <f t="shared" si="101"/>
        <v>0</v>
      </c>
      <c r="S520" s="25">
        <f t="shared" si="102"/>
        <v>17980000000</v>
      </c>
      <c r="T520" s="24">
        <f t="shared" si="103"/>
        <v>17980000</v>
      </c>
      <c r="U520" s="26"/>
      <c r="V520" s="1" t="str">
        <f t="shared" si="104"/>
        <v>C«ng ty §Çu t­ Ph¸t triÓn ®­êng cao tèc ViÖt Nam</v>
      </c>
      <c r="W520" s="1">
        <v>1</v>
      </c>
    </row>
    <row r="521" spans="1:23" ht="18.75" customHeight="1">
      <c r="A521" s="1">
        <v>1</v>
      </c>
      <c r="B521" s="16">
        <v>400</v>
      </c>
      <c r="C521" s="89" t="s">
        <v>655</v>
      </c>
      <c r="D521" s="89" t="str">
        <f t="shared" si="95"/>
        <v>VN0VEC108043</v>
      </c>
      <c r="E521" s="16"/>
      <c r="F521" s="90" t="s">
        <v>25</v>
      </c>
      <c r="G521" s="95">
        <v>3000000</v>
      </c>
      <c r="H521" s="22">
        <f t="shared" si="96"/>
        <v>300000000000</v>
      </c>
      <c r="I521" s="96">
        <v>9</v>
      </c>
      <c r="J521" s="97">
        <v>39968</v>
      </c>
      <c r="K521" s="97">
        <f t="shared" si="97"/>
        <v>39808</v>
      </c>
      <c r="L521" s="98">
        <v>41634</v>
      </c>
      <c r="M521" s="23">
        <f t="shared" si="98"/>
        <v>40538</v>
      </c>
      <c r="N521" s="23">
        <f t="shared" si="99"/>
        <v>40524</v>
      </c>
      <c r="O521" s="23"/>
      <c r="P521" s="23"/>
      <c r="Q521" s="22">
        <f t="shared" si="100"/>
        <v>27000000000</v>
      </c>
      <c r="R521" s="24">
        <f t="shared" si="101"/>
        <v>0</v>
      </c>
      <c r="S521" s="25">
        <f t="shared" si="102"/>
        <v>27000000000</v>
      </c>
      <c r="T521" s="24">
        <f t="shared" si="103"/>
        <v>27000000</v>
      </c>
      <c r="U521" s="26"/>
      <c r="V521" s="1" t="str">
        <f t="shared" si="104"/>
        <v>C«ng ty §Çu t­ Ph¸t triÓn ®­êng cao tèc ViÖt Nam</v>
      </c>
      <c r="W521" s="1">
        <v>1</v>
      </c>
    </row>
    <row r="522" spans="1:23" ht="18.75" customHeight="1">
      <c r="A522" s="1">
        <v>1</v>
      </c>
      <c r="B522" s="16">
        <v>401</v>
      </c>
      <c r="C522" s="89" t="s">
        <v>656</v>
      </c>
      <c r="D522" s="89" t="str">
        <f t="shared" si="95"/>
        <v>VN0VEC109058</v>
      </c>
      <c r="E522" s="16"/>
      <c r="F522" s="90" t="s">
        <v>25</v>
      </c>
      <c r="G522" s="95">
        <v>3000000</v>
      </c>
      <c r="H522" s="22">
        <f t="shared" si="96"/>
        <v>300000000000</v>
      </c>
      <c r="I522" s="96">
        <v>8.5</v>
      </c>
      <c r="J522" s="97">
        <v>40042</v>
      </c>
      <c r="K522" s="97">
        <f t="shared" si="97"/>
        <v>39836</v>
      </c>
      <c r="L522" s="98">
        <v>41662</v>
      </c>
      <c r="M522" s="23">
        <f t="shared" si="98"/>
        <v>40201</v>
      </c>
      <c r="N522" s="23">
        <f t="shared" si="99"/>
        <v>40187</v>
      </c>
      <c r="O522" s="23"/>
      <c r="P522" s="23"/>
      <c r="Q522" s="22">
        <f t="shared" si="100"/>
        <v>25500000000</v>
      </c>
      <c r="R522" s="24">
        <f t="shared" si="101"/>
        <v>0</v>
      </c>
      <c r="S522" s="25">
        <f t="shared" si="102"/>
        <v>25500000000</v>
      </c>
      <c r="T522" s="24">
        <f t="shared" si="103"/>
        <v>25500000</v>
      </c>
      <c r="U522" s="26"/>
      <c r="V522" s="1" t="str">
        <f t="shared" si="104"/>
        <v>C«ng ty §Çu t­ Ph¸t triÓn ®­êng cao tèc ViÖt Nam</v>
      </c>
      <c r="W522" s="1">
        <v>1</v>
      </c>
    </row>
    <row r="523" spans="1:23" ht="18.75" customHeight="1">
      <c r="A523" s="1">
        <v>1</v>
      </c>
      <c r="B523" s="16">
        <v>402</v>
      </c>
      <c r="C523" s="89" t="s">
        <v>657</v>
      </c>
      <c r="D523" s="89" t="s">
        <v>658</v>
      </c>
      <c r="E523" s="16" t="s">
        <v>24</v>
      </c>
      <c r="F523" s="90" t="s">
        <v>25</v>
      </c>
      <c r="G523" s="95">
        <v>37000</v>
      </c>
      <c r="H523" s="22">
        <f t="shared" si="96"/>
        <v>3700000000</v>
      </c>
      <c r="I523" s="96">
        <v>9</v>
      </c>
      <c r="J523" s="97">
        <v>40101</v>
      </c>
      <c r="K523" s="97">
        <f t="shared" si="97"/>
        <v>40010</v>
      </c>
      <c r="L523" s="98">
        <v>41836</v>
      </c>
      <c r="M523" s="23">
        <f t="shared" si="98"/>
        <v>40375</v>
      </c>
      <c r="N523" s="23">
        <f t="shared" si="99"/>
        <v>40361</v>
      </c>
      <c r="O523" s="23"/>
      <c r="P523" s="23"/>
      <c r="Q523" s="22">
        <f t="shared" si="100"/>
        <v>333000000</v>
      </c>
      <c r="R523" s="24">
        <f t="shared" si="101"/>
        <v>0</v>
      </c>
      <c r="S523" s="25">
        <f t="shared" si="102"/>
        <v>333000000</v>
      </c>
      <c r="T523" s="24">
        <f t="shared" si="103"/>
        <v>333000</v>
      </c>
      <c r="U523" s="26"/>
      <c r="V523" s="1" t="str">
        <f t="shared" si="104"/>
        <v>C«ng ty §Çu t­ Ph¸t triÓn ®­êng cao tèc ViÖt Nam</v>
      </c>
      <c r="W523" s="1">
        <v>1</v>
      </c>
    </row>
    <row r="524" spans="1:23" ht="18.75" customHeight="1">
      <c r="A524" s="1">
        <v>1</v>
      </c>
      <c r="B524" s="16">
        <v>403</v>
      </c>
      <c r="C524" s="89" t="s">
        <v>659</v>
      </c>
      <c r="D524" s="89" t="str">
        <f t="shared" si="95"/>
        <v>VN0VEC109074</v>
      </c>
      <c r="E524" s="16"/>
      <c r="F524" s="90" t="s">
        <v>80</v>
      </c>
      <c r="G524" s="95">
        <v>1000000</v>
      </c>
      <c r="H524" s="22">
        <f t="shared" si="96"/>
        <v>100000000000</v>
      </c>
      <c r="I524" s="96">
        <v>10</v>
      </c>
      <c r="J524" s="97">
        <v>40101</v>
      </c>
      <c r="K524" s="97">
        <f t="shared" si="97"/>
        <v>40018</v>
      </c>
      <c r="L524" s="98">
        <v>41114</v>
      </c>
      <c r="M524" s="23">
        <f t="shared" si="98"/>
        <v>40383</v>
      </c>
      <c r="N524" s="23">
        <f t="shared" si="99"/>
        <v>40369</v>
      </c>
      <c r="O524" s="23"/>
      <c r="P524" s="23"/>
      <c r="Q524" s="22">
        <f t="shared" si="100"/>
        <v>10000000000</v>
      </c>
      <c r="R524" s="24">
        <f t="shared" si="101"/>
        <v>0</v>
      </c>
      <c r="S524" s="25">
        <f t="shared" si="102"/>
        <v>10000000000</v>
      </c>
      <c r="T524" s="24">
        <f t="shared" si="103"/>
        <v>10000000</v>
      </c>
      <c r="U524" s="26"/>
      <c r="V524" s="1" t="str">
        <f t="shared" si="104"/>
        <v>C«ng ty §Çu t­ Ph¸t triÓn ®­êng cao tèc ViÖt Nam</v>
      </c>
      <c r="W524" s="1">
        <v>1</v>
      </c>
    </row>
    <row r="525" spans="1:23" ht="18.75" customHeight="1">
      <c r="A525" s="1">
        <v>1</v>
      </c>
      <c r="B525" s="16">
        <v>404</v>
      </c>
      <c r="C525" s="89" t="s">
        <v>660</v>
      </c>
      <c r="D525" s="89" t="str">
        <f t="shared" si="95"/>
        <v>VN0VEC109082</v>
      </c>
      <c r="E525" s="16"/>
      <c r="F525" s="90" t="s">
        <v>25</v>
      </c>
      <c r="G525" s="95">
        <v>33000</v>
      </c>
      <c r="H525" s="22">
        <f t="shared" si="96"/>
        <v>3300000000</v>
      </c>
      <c r="I525" s="96">
        <v>10.5</v>
      </c>
      <c r="J525" s="97">
        <v>40101</v>
      </c>
      <c r="K525" s="97">
        <f t="shared" si="97"/>
        <v>40056</v>
      </c>
      <c r="L525" s="98">
        <v>41882</v>
      </c>
      <c r="M525" s="23">
        <f t="shared" si="98"/>
        <v>40421</v>
      </c>
      <c r="N525" s="23">
        <f t="shared" si="99"/>
        <v>40407</v>
      </c>
      <c r="O525" s="23"/>
      <c r="P525" s="23"/>
      <c r="Q525" s="22">
        <f t="shared" si="100"/>
        <v>346500000</v>
      </c>
      <c r="R525" s="24">
        <f t="shared" si="101"/>
        <v>0</v>
      </c>
      <c r="S525" s="25">
        <f t="shared" si="102"/>
        <v>346500000</v>
      </c>
      <c r="T525" s="27">
        <f t="shared" si="103"/>
        <v>346500</v>
      </c>
      <c r="U525" s="26"/>
      <c r="V525" s="1" t="str">
        <f t="shared" si="104"/>
        <v>C«ng ty §Çu t­ Ph¸t triÓn ®­êng cao tèc ViÖt Nam</v>
      </c>
      <c r="W525" s="1">
        <v>1</v>
      </c>
    </row>
    <row r="526" spans="1:23" ht="18.75" customHeight="1">
      <c r="A526" s="1">
        <v>1</v>
      </c>
      <c r="B526" s="16">
        <v>405</v>
      </c>
      <c r="C526" s="89" t="s">
        <v>661</v>
      </c>
      <c r="D526" s="89" t="s">
        <v>662</v>
      </c>
      <c r="E526" s="16" t="s">
        <v>24</v>
      </c>
      <c r="F526" s="90" t="s">
        <v>25</v>
      </c>
      <c r="G526" s="95">
        <v>30000</v>
      </c>
      <c r="H526" s="22">
        <f t="shared" si="96"/>
        <v>3000000000</v>
      </c>
      <c r="I526" s="96">
        <v>10.5</v>
      </c>
      <c r="J526" s="97">
        <v>40101</v>
      </c>
      <c r="K526" s="97">
        <f t="shared" si="97"/>
        <v>40067</v>
      </c>
      <c r="L526" s="98">
        <v>41893</v>
      </c>
      <c r="M526" s="23">
        <f t="shared" si="98"/>
        <v>40432</v>
      </c>
      <c r="N526" s="23">
        <f t="shared" si="99"/>
        <v>40418</v>
      </c>
      <c r="O526" s="23"/>
      <c r="P526" s="23"/>
      <c r="Q526" s="22">
        <f t="shared" si="100"/>
        <v>315000000</v>
      </c>
      <c r="R526" s="24">
        <f t="shared" si="101"/>
        <v>0</v>
      </c>
      <c r="S526" s="25">
        <f t="shared" si="102"/>
        <v>315000000</v>
      </c>
      <c r="T526" s="24">
        <f t="shared" si="103"/>
        <v>315000</v>
      </c>
      <c r="U526" s="26"/>
      <c r="V526" s="1" t="str">
        <f t="shared" si="104"/>
        <v>C«ng ty §Çu t­ Ph¸t triÓn ®­êng cao tèc ViÖt Nam</v>
      </c>
      <c r="W526" s="1">
        <v>1</v>
      </c>
    </row>
    <row r="527" spans="1:23" ht="18.75" customHeight="1">
      <c r="A527" s="1">
        <v>1</v>
      </c>
      <c r="B527" s="16">
        <v>406</v>
      </c>
      <c r="C527" s="89" t="s">
        <v>663</v>
      </c>
      <c r="D527" s="89" t="s">
        <v>664</v>
      </c>
      <c r="E527" s="16" t="s">
        <v>24</v>
      </c>
      <c r="F527" s="90" t="s">
        <v>25</v>
      </c>
      <c r="G527" s="95">
        <v>35000</v>
      </c>
      <c r="H527" s="22">
        <f t="shared" si="96"/>
        <v>3500000000</v>
      </c>
      <c r="I527" s="96">
        <v>10.5</v>
      </c>
      <c r="J527" s="97">
        <v>40105</v>
      </c>
      <c r="K527" s="97">
        <f t="shared" si="97"/>
        <v>40074</v>
      </c>
      <c r="L527" s="98">
        <v>41900</v>
      </c>
      <c r="M527" s="23">
        <f t="shared" si="98"/>
        <v>40439</v>
      </c>
      <c r="N527" s="23">
        <f t="shared" si="99"/>
        <v>40425</v>
      </c>
      <c r="O527" s="23"/>
      <c r="P527" s="23"/>
      <c r="Q527" s="22">
        <f t="shared" si="100"/>
        <v>367500000</v>
      </c>
      <c r="R527" s="24">
        <f t="shared" si="101"/>
        <v>0</v>
      </c>
      <c r="S527" s="25">
        <f t="shared" si="102"/>
        <v>367500000</v>
      </c>
      <c r="T527" s="24">
        <f t="shared" si="103"/>
        <v>367500</v>
      </c>
      <c r="U527" s="26"/>
      <c r="V527" s="1" t="str">
        <f t="shared" si="104"/>
        <v>C«ng ty §Çu t­ Ph¸t triÓn ®­êng cao tèc ViÖt Nam</v>
      </c>
      <c r="W527" s="1">
        <v>1</v>
      </c>
    </row>
    <row r="528" spans="1:22" ht="18.75" customHeight="1">
      <c r="A528" s="1">
        <v>4</v>
      </c>
      <c r="B528" s="16">
        <v>407</v>
      </c>
      <c r="C528" s="89" t="s">
        <v>665</v>
      </c>
      <c r="D528" s="89" t="s">
        <v>666</v>
      </c>
      <c r="E528" s="16" t="s">
        <v>24</v>
      </c>
      <c r="F528" s="90" t="s">
        <v>25</v>
      </c>
      <c r="G528" s="115">
        <v>100000</v>
      </c>
      <c r="H528" s="37">
        <f t="shared" si="96"/>
        <v>10000000000</v>
      </c>
      <c r="I528" s="116">
        <v>10.5</v>
      </c>
      <c r="J528" s="117">
        <v>40105</v>
      </c>
      <c r="K528" s="117">
        <f t="shared" si="97"/>
        <v>40088</v>
      </c>
      <c r="L528" s="118">
        <v>41914</v>
      </c>
      <c r="M528" s="58">
        <f t="shared" si="98"/>
        <v>40453</v>
      </c>
      <c r="N528" s="58">
        <f t="shared" si="99"/>
        <v>40439</v>
      </c>
      <c r="O528" s="58"/>
      <c r="P528" s="58"/>
      <c r="Q528" s="37">
        <f t="shared" si="100"/>
        <v>1050000000</v>
      </c>
      <c r="R528" s="39">
        <f t="shared" si="101"/>
        <v>0</v>
      </c>
      <c r="S528" s="38">
        <f t="shared" si="102"/>
        <v>1050000000</v>
      </c>
      <c r="T528" s="39">
        <f t="shared" si="103"/>
        <v>1050000</v>
      </c>
      <c r="U528" s="59"/>
      <c r="V528" s="1" t="str">
        <f t="shared" si="104"/>
        <v>C«ng ty §Çu t­ Ph¸t triÓn ®­êng cao tèc ViÖt Nam</v>
      </c>
    </row>
    <row r="529" spans="1:22" ht="18.75" customHeight="1">
      <c r="A529" s="1">
        <v>4</v>
      </c>
      <c r="B529" s="16">
        <v>408</v>
      </c>
      <c r="C529" s="147" t="s">
        <v>667</v>
      </c>
      <c r="D529" s="147" t="s">
        <v>668</v>
      </c>
      <c r="E529" s="2" t="s">
        <v>24</v>
      </c>
      <c r="F529" s="148">
        <v>15</v>
      </c>
      <c r="G529" s="149">
        <v>4000000</v>
      </c>
      <c r="H529" s="70">
        <f t="shared" si="96"/>
        <v>400000000000</v>
      </c>
      <c r="I529" s="145">
        <v>9</v>
      </c>
      <c r="J529" s="146">
        <v>40171</v>
      </c>
      <c r="K529" s="146">
        <v>39406</v>
      </c>
      <c r="L529" s="150">
        <v>44885</v>
      </c>
      <c r="M529" s="71">
        <f t="shared" si="98"/>
        <v>40502</v>
      </c>
      <c r="N529" s="71">
        <f t="shared" si="99"/>
        <v>40488</v>
      </c>
      <c r="O529" s="71"/>
      <c r="P529" s="71"/>
      <c r="Q529" s="70">
        <f t="shared" si="100"/>
        <v>36000000000</v>
      </c>
      <c r="R529" s="72">
        <f t="shared" si="101"/>
        <v>0</v>
      </c>
      <c r="S529" s="73">
        <f t="shared" si="102"/>
        <v>36000000000</v>
      </c>
      <c r="T529" s="72">
        <f t="shared" si="103"/>
        <v>36000000</v>
      </c>
      <c r="U529" s="74"/>
      <c r="V529" s="1" t="e">
        <f t="shared" si="104"/>
        <v>#N/A</v>
      </c>
    </row>
    <row r="530" spans="2:21" ht="18.75" customHeight="1">
      <c r="B530" s="61" t="s">
        <v>669</v>
      </c>
      <c r="C530" s="62"/>
      <c r="D530" s="62"/>
      <c r="E530" s="62"/>
      <c r="F530" s="63"/>
      <c r="G530" s="135">
        <f>SUM(G518:G529)</f>
        <v>20235000</v>
      </c>
      <c r="H530" s="135">
        <f>SUM(H518:H529)</f>
        <v>2023500000000</v>
      </c>
      <c r="I530" s="140"/>
      <c r="J530" s="141"/>
      <c r="K530" s="141"/>
      <c r="L530" s="141"/>
      <c r="M530" s="67"/>
      <c r="N530" s="67"/>
      <c r="O530" s="67"/>
      <c r="P530" s="67"/>
      <c r="Q530" s="135">
        <f>SUM(Q518:Q529)</f>
        <v>216892000000</v>
      </c>
      <c r="R530" s="135">
        <f>SUM(R518:R529)</f>
        <v>0</v>
      </c>
      <c r="S530" s="135">
        <f>SUM(S518:S529)</f>
        <v>216892000000</v>
      </c>
      <c r="T530" s="135">
        <f>SUM(T518:T529)</f>
        <v>216892000</v>
      </c>
      <c r="U530" s="68"/>
    </row>
    <row r="531" spans="2:21" ht="18.75" customHeight="1">
      <c r="B531" s="142" t="s">
        <v>670</v>
      </c>
      <c r="C531" s="75"/>
      <c r="D531" s="75"/>
      <c r="E531" s="75"/>
      <c r="F531" s="143"/>
      <c r="G531" s="144"/>
      <c r="H531" s="144"/>
      <c r="I531" s="145"/>
      <c r="J531" s="146"/>
      <c r="K531" s="146"/>
      <c r="L531" s="146"/>
      <c r="M531" s="71"/>
      <c r="N531" s="71"/>
      <c r="O531" s="71"/>
      <c r="P531" s="71"/>
      <c r="Q531" s="144"/>
      <c r="R531" s="144"/>
      <c r="S531" s="144"/>
      <c r="T531" s="144"/>
      <c r="U531" s="74"/>
    </row>
    <row r="532" spans="1:23" ht="18.75" customHeight="1">
      <c r="A532" s="1">
        <v>1</v>
      </c>
      <c r="B532" s="16">
        <v>408</v>
      </c>
      <c r="C532" s="89" t="s">
        <v>671</v>
      </c>
      <c r="D532" s="89" t="str">
        <f>+VLOOKUP(C532,$X$539:$Y$1190,2,0)</f>
        <v>VN0VBS109038</v>
      </c>
      <c r="E532" s="16"/>
      <c r="F532" s="90" t="s">
        <v>89</v>
      </c>
      <c r="G532" s="91">
        <v>5000000</v>
      </c>
      <c r="H532" s="17">
        <f>G532*100000</f>
        <v>500000000000</v>
      </c>
      <c r="I532" s="92">
        <v>8.7</v>
      </c>
      <c r="J532" s="93">
        <v>40008</v>
      </c>
      <c r="K532" s="93">
        <f>+DATE(YEAR(L532)-F532,MONTH(L532),DAY(L532))</f>
        <v>39976</v>
      </c>
      <c r="L532" s="94">
        <v>40706</v>
      </c>
      <c r="M532" s="18">
        <f>+DATE(2010,MONTH(L532),DAY(L532))</f>
        <v>40341</v>
      </c>
      <c r="N532" s="18">
        <f>+M532-14</f>
        <v>40327</v>
      </c>
      <c r="O532" s="18"/>
      <c r="P532" s="18"/>
      <c r="Q532" s="17">
        <f>G532*I532*1000</f>
        <v>43500000000</v>
      </c>
      <c r="R532" s="19">
        <f>+IF(L532=M532,H532,0)</f>
        <v>0</v>
      </c>
      <c r="S532" s="20">
        <f>+Q532+R532</f>
        <v>43500000000</v>
      </c>
      <c r="T532" s="19">
        <f>+S532*0.1%</f>
        <v>43500000</v>
      </c>
      <c r="U532" s="21"/>
      <c r="V532" s="1" t="str">
        <f>+VLOOKUP(C532,$AA$230:$AB$983,2,0)</f>
        <v>Ng©n hµng chÝnh s¸ch x· héi</v>
      </c>
      <c r="W532" s="1">
        <v>1</v>
      </c>
    </row>
    <row r="533" spans="1:23" ht="18.75" customHeight="1">
      <c r="A533" s="1">
        <v>1</v>
      </c>
      <c r="B533" s="16">
        <v>409</v>
      </c>
      <c r="C533" s="89" t="s">
        <v>672</v>
      </c>
      <c r="D533" s="89" t="str">
        <f>+VLOOKUP(C533,$X$539:$Y$1190,2,0)</f>
        <v>VN0VBS109046</v>
      </c>
      <c r="E533" s="16"/>
      <c r="F533" s="90" t="s">
        <v>89</v>
      </c>
      <c r="G533" s="115">
        <v>15000000</v>
      </c>
      <c r="H533" s="37">
        <f>G533*100000</f>
        <v>1500000000000</v>
      </c>
      <c r="I533" s="116">
        <v>9</v>
      </c>
      <c r="J533" s="117">
        <v>40008</v>
      </c>
      <c r="K533" s="117">
        <f>+DATE(YEAR(L533)-F533,MONTH(L533),DAY(L533))</f>
        <v>39990</v>
      </c>
      <c r="L533" s="118">
        <v>40720</v>
      </c>
      <c r="M533" s="58">
        <f>+DATE(2010,MONTH(L533),DAY(L533))</f>
        <v>40355</v>
      </c>
      <c r="N533" s="58">
        <f>+M533-14</f>
        <v>40341</v>
      </c>
      <c r="O533" s="58"/>
      <c r="P533" s="58"/>
      <c r="Q533" s="37">
        <f>G533*I533*1000</f>
        <v>135000000000</v>
      </c>
      <c r="R533" s="39">
        <f>+IF(L533=M533,H533,0)</f>
        <v>0</v>
      </c>
      <c r="S533" s="38">
        <f>+Q533+R533</f>
        <v>135000000000</v>
      </c>
      <c r="T533" s="39">
        <f>+S533*0.1%</f>
        <v>135000000</v>
      </c>
      <c r="U533" s="59"/>
      <c r="V533" s="1" t="str">
        <f>+VLOOKUP(C533,$AA$230:$AB$983,2,0)</f>
        <v>Ng©n hµng chÝnh s¸ch x· héi</v>
      </c>
      <c r="W533" s="1">
        <v>1</v>
      </c>
    </row>
    <row r="534" spans="2:21" ht="18.75" customHeight="1">
      <c r="B534" s="61" t="s">
        <v>673</v>
      </c>
      <c r="C534" s="62"/>
      <c r="D534" s="62"/>
      <c r="E534" s="62"/>
      <c r="F534" s="63"/>
      <c r="G534" s="135">
        <f>SUM(G532:G533)</f>
        <v>20000000</v>
      </c>
      <c r="H534" s="135">
        <f>SUM(H532:H533)</f>
        <v>2000000000000</v>
      </c>
      <c r="I534" s="140"/>
      <c r="J534" s="141"/>
      <c r="K534" s="141"/>
      <c r="L534" s="141"/>
      <c r="M534" s="67"/>
      <c r="N534" s="67"/>
      <c r="O534" s="67"/>
      <c r="P534" s="67"/>
      <c r="Q534" s="135">
        <f>SUM(Q532:Q533)</f>
        <v>178500000000</v>
      </c>
      <c r="R534" s="135">
        <f>SUM(R532:R533)</f>
        <v>0</v>
      </c>
      <c r="S534" s="135">
        <f>SUM(S532:S533)</f>
        <v>178500000000</v>
      </c>
      <c r="T534" s="135">
        <f>SUM(T532:T533)</f>
        <v>178500000</v>
      </c>
      <c r="U534" s="68"/>
    </row>
    <row r="535" spans="2:21" ht="18.75" customHeight="1">
      <c r="B535" s="142" t="s">
        <v>674</v>
      </c>
      <c r="C535" s="75"/>
      <c r="D535" s="75"/>
      <c r="E535" s="75"/>
      <c r="F535" s="143"/>
      <c r="G535" s="144"/>
      <c r="H535" s="144"/>
      <c r="I535" s="145"/>
      <c r="J535" s="146"/>
      <c r="K535" s="146"/>
      <c r="L535" s="146"/>
      <c r="M535" s="71"/>
      <c r="N535" s="71"/>
      <c r="O535" s="71"/>
      <c r="P535" s="71"/>
      <c r="Q535" s="144"/>
      <c r="R535" s="144"/>
      <c r="S535" s="144"/>
      <c r="T535" s="144"/>
      <c r="U535" s="74"/>
    </row>
    <row r="536" spans="1:23" ht="18.75" customHeight="1">
      <c r="A536" s="1">
        <v>1</v>
      </c>
      <c r="B536" s="16">
        <v>410</v>
      </c>
      <c r="C536" s="89" t="s">
        <v>675</v>
      </c>
      <c r="D536" s="89" t="str">
        <f>+VLOOKUP(C536,$X$539:$Y$1190,2,0)</f>
        <v>VN0VE0611014</v>
      </c>
      <c r="E536" s="16"/>
      <c r="F536" s="90" t="s">
        <v>25</v>
      </c>
      <c r="G536" s="91">
        <v>9000000</v>
      </c>
      <c r="H536" s="17">
        <f>G536*100000</f>
        <v>900000000000</v>
      </c>
      <c r="I536" s="92">
        <v>9.5</v>
      </c>
      <c r="J536" s="93">
        <v>39262</v>
      </c>
      <c r="K536" s="93">
        <f>+DATE(YEAR(L536)-F536,MONTH(L536),DAY(L536))</f>
        <v>38918</v>
      </c>
      <c r="L536" s="94">
        <v>40744</v>
      </c>
      <c r="M536" s="18">
        <f>+DATE(2010,MONTH(L536),DAY(L536))</f>
        <v>40379</v>
      </c>
      <c r="N536" s="18">
        <f>+M536-14</f>
        <v>40365</v>
      </c>
      <c r="O536" s="18"/>
      <c r="P536" s="18"/>
      <c r="Q536" s="17">
        <f>G536*I536*1000</f>
        <v>85500000000</v>
      </c>
      <c r="R536" s="19">
        <f>+IF(L536=M536,H536,0)</f>
        <v>0</v>
      </c>
      <c r="S536" s="20">
        <f>+Q536+R536</f>
        <v>85500000000</v>
      </c>
      <c r="T536" s="19">
        <f>+S536*0.1%</f>
        <v>85500000</v>
      </c>
      <c r="U536" s="21"/>
      <c r="V536" s="1" t="str">
        <f>+VLOOKUP(C536,$AA$230:$AB$983,2,0)</f>
        <v>TËp ®oµn §iÖn lùc ViÖt Nam</v>
      </c>
      <c r="W536" s="1">
        <v>1</v>
      </c>
    </row>
    <row r="537" spans="1:23" ht="18.75" customHeight="1">
      <c r="A537" s="1">
        <v>1</v>
      </c>
      <c r="B537" s="16">
        <v>411</v>
      </c>
      <c r="C537" s="89" t="s">
        <v>676</v>
      </c>
      <c r="D537" s="89" t="str">
        <f>+VLOOKUP(C537,$X$539:$Y$1190,2,0)</f>
        <v>VN0VE0611022</v>
      </c>
      <c r="E537" s="16"/>
      <c r="F537" s="90" t="s">
        <v>25</v>
      </c>
      <c r="G537" s="115">
        <v>6000000</v>
      </c>
      <c r="H537" s="37">
        <f>G537*100000</f>
        <v>600000000000</v>
      </c>
      <c r="I537" s="116">
        <v>9.6</v>
      </c>
      <c r="J537" s="117">
        <v>39339</v>
      </c>
      <c r="K537" s="117">
        <f>+DATE(YEAR(L537)-F537,MONTH(L537),DAY(L537))</f>
        <v>38961</v>
      </c>
      <c r="L537" s="118">
        <v>40787</v>
      </c>
      <c r="M537" s="58">
        <f>+DATE(2010,MONTH(L537),DAY(L537))</f>
        <v>40422</v>
      </c>
      <c r="N537" s="58">
        <f>+M537-14</f>
        <v>40408</v>
      </c>
      <c r="O537" s="58"/>
      <c r="P537" s="58"/>
      <c r="Q537" s="37">
        <f>G537*I537*1000</f>
        <v>57600000000</v>
      </c>
      <c r="R537" s="39">
        <f>+IF(L537=M537,H537,0)</f>
        <v>0</v>
      </c>
      <c r="S537" s="38">
        <f>+Q537+R537</f>
        <v>57600000000</v>
      </c>
      <c r="T537" s="39">
        <f>+S537*0.1%</f>
        <v>57600000</v>
      </c>
      <c r="U537" s="59"/>
      <c r="V537" s="1" t="str">
        <f>+VLOOKUP(C537,$AA$230:$AB$983,2,0)</f>
        <v>TËp ®oµn §iÖn lùc ViÖt Nam</v>
      </c>
      <c r="W537" s="1">
        <v>1</v>
      </c>
    </row>
    <row r="538" spans="2:21" ht="18.75" customHeight="1">
      <c r="B538" s="61" t="s">
        <v>677</v>
      </c>
      <c r="C538" s="62"/>
      <c r="D538" s="62"/>
      <c r="E538" s="62"/>
      <c r="F538" s="63"/>
      <c r="G538" s="135">
        <f>SUM(G536:G537)</f>
        <v>15000000</v>
      </c>
      <c r="H538" s="135">
        <f>SUM(H536:H537)</f>
        <v>1500000000000</v>
      </c>
      <c r="I538" s="136"/>
      <c r="J538" s="137"/>
      <c r="K538" s="137"/>
      <c r="L538" s="137"/>
      <c r="M538" s="64"/>
      <c r="N538" s="64"/>
      <c r="O538" s="64"/>
      <c r="P538" s="64"/>
      <c r="Q538" s="135">
        <f>SUM(Q536:Q537)</f>
        <v>143100000000</v>
      </c>
      <c r="R538" s="135">
        <f>SUM(R536:R537)</f>
        <v>0</v>
      </c>
      <c r="S538" s="135">
        <f>SUM(S536:S537)</f>
        <v>143100000000</v>
      </c>
      <c r="T538" s="135">
        <f>SUM(T536:T537)</f>
        <v>143100000</v>
      </c>
      <c r="U538" s="65"/>
    </row>
    <row r="539" spans="2:21" ht="18.75" customHeight="1">
      <c r="B539" s="75"/>
      <c r="C539" s="75"/>
      <c r="D539" s="75"/>
      <c r="E539" s="75"/>
      <c r="F539" s="75"/>
      <c r="G539" s="151"/>
      <c r="H539" s="151"/>
      <c r="I539" s="152"/>
      <c r="J539" s="153"/>
      <c r="K539" s="153"/>
      <c r="L539" s="153"/>
      <c r="M539" s="76"/>
      <c r="N539" s="76"/>
      <c r="O539" s="76"/>
      <c r="P539" s="76"/>
      <c r="Q539" s="151">
        <f>3000000*8200</f>
        <v>24600000000</v>
      </c>
      <c r="R539" s="151"/>
      <c r="S539" s="151"/>
      <c r="T539" s="151"/>
      <c r="U539" s="60"/>
    </row>
    <row r="540" spans="20:28" ht="18.75" customHeight="1">
      <c r="T540" s="1"/>
      <c r="X540" s="77" t="s">
        <v>675</v>
      </c>
      <c r="Y540" s="1" t="s">
        <v>678</v>
      </c>
      <c r="AA540" s="78" t="s">
        <v>265</v>
      </c>
      <c r="AB540" s="79" t="s">
        <v>679</v>
      </c>
    </row>
    <row r="541" spans="20:28" ht="18.75" customHeight="1">
      <c r="T541" s="1"/>
      <c r="X541" s="80" t="s">
        <v>676</v>
      </c>
      <c r="Y541" s="1" t="s">
        <v>680</v>
      </c>
      <c r="AA541" s="78" t="s">
        <v>266</v>
      </c>
      <c r="AB541" s="79" t="s">
        <v>679</v>
      </c>
    </row>
    <row r="542" spans="20:28" ht="18.75" customHeight="1">
      <c r="T542" s="1"/>
      <c r="X542" s="80" t="s">
        <v>681</v>
      </c>
      <c r="Y542" s="1" t="s">
        <v>682</v>
      </c>
      <c r="AA542" s="78" t="s">
        <v>267</v>
      </c>
      <c r="AB542" s="79" t="s">
        <v>679</v>
      </c>
    </row>
    <row r="543" spans="20:28" ht="18.75" customHeight="1">
      <c r="T543" s="1"/>
      <c r="X543" s="80" t="s">
        <v>683</v>
      </c>
      <c r="Y543" s="1" t="s">
        <v>684</v>
      </c>
      <c r="AA543" s="78" t="s">
        <v>268</v>
      </c>
      <c r="AB543" s="79" t="s">
        <v>679</v>
      </c>
    </row>
    <row r="544" spans="20:28" ht="18.75" customHeight="1">
      <c r="T544" s="1"/>
      <c r="X544" s="80" t="s">
        <v>685</v>
      </c>
      <c r="Y544" s="1" t="s">
        <v>686</v>
      </c>
      <c r="AA544" s="78" t="s">
        <v>269</v>
      </c>
      <c r="AB544" s="79" t="s">
        <v>679</v>
      </c>
    </row>
    <row r="545" spans="20:28" ht="18.75" customHeight="1">
      <c r="T545" s="1"/>
      <c r="X545" s="80" t="s">
        <v>687</v>
      </c>
      <c r="Y545" s="1" t="s">
        <v>688</v>
      </c>
      <c r="AA545" s="78" t="s">
        <v>689</v>
      </c>
      <c r="AB545" s="79" t="s">
        <v>679</v>
      </c>
    </row>
    <row r="546" spans="20:28" ht="18.75" customHeight="1">
      <c r="T546" s="1"/>
      <c r="X546" s="80" t="s">
        <v>690</v>
      </c>
      <c r="Y546" s="1" t="s">
        <v>691</v>
      </c>
      <c r="AA546" s="78" t="s">
        <v>692</v>
      </c>
      <c r="AB546" s="79" t="s">
        <v>679</v>
      </c>
    </row>
    <row r="547" spans="20:28" ht="18.75" customHeight="1">
      <c r="T547" s="1"/>
      <c r="X547" s="80" t="s">
        <v>693</v>
      </c>
      <c r="Y547" s="1" t="s">
        <v>694</v>
      </c>
      <c r="AA547" s="78" t="s">
        <v>695</v>
      </c>
      <c r="AB547" s="79" t="s">
        <v>679</v>
      </c>
    </row>
    <row r="548" spans="20:28" ht="18.75" customHeight="1">
      <c r="T548" s="1"/>
      <c r="X548" s="80" t="s">
        <v>696</v>
      </c>
      <c r="Y548" s="1" t="s">
        <v>697</v>
      </c>
      <c r="AA548" s="78" t="s">
        <v>698</v>
      </c>
      <c r="AB548" s="79" t="s">
        <v>679</v>
      </c>
    </row>
    <row r="549" spans="20:28" ht="18.75" customHeight="1">
      <c r="T549" s="1"/>
      <c r="X549" s="80" t="s">
        <v>699</v>
      </c>
      <c r="Y549" s="1" t="s">
        <v>700</v>
      </c>
      <c r="AA549" s="78" t="s">
        <v>701</v>
      </c>
      <c r="AB549" s="79" t="s">
        <v>679</v>
      </c>
    </row>
    <row r="550" spans="20:28" ht="18.75" customHeight="1">
      <c r="T550" s="1"/>
      <c r="X550" s="80" t="s">
        <v>652</v>
      </c>
      <c r="Y550" s="1" t="s">
        <v>702</v>
      </c>
      <c r="AA550" s="78" t="s">
        <v>703</v>
      </c>
      <c r="AB550" s="79" t="s">
        <v>679</v>
      </c>
    </row>
    <row r="551" spans="20:28" ht="18.75" customHeight="1">
      <c r="T551" s="1"/>
      <c r="X551" s="80" t="s">
        <v>653</v>
      </c>
      <c r="Y551" s="1" t="s">
        <v>704</v>
      </c>
      <c r="AA551" s="78" t="s">
        <v>705</v>
      </c>
      <c r="AB551" s="79" t="s">
        <v>679</v>
      </c>
    </row>
    <row r="552" spans="20:28" ht="18.75" customHeight="1">
      <c r="T552" s="1"/>
      <c r="X552" s="81" t="s">
        <v>654</v>
      </c>
      <c r="Y552" s="1" t="s">
        <v>706</v>
      </c>
      <c r="AA552" s="78" t="s">
        <v>707</v>
      </c>
      <c r="AB552" s="79" t="s">
        <v>679</v>
      </c>
    </row>
    <row r="553" spans="20:28" ht="18.75" customHeight="1">
      <c r="T553" s="1"/>
      <c r="X553" s="81" t="s">
        <v>655</v>
      </c>
      <c r="Y553" s="1" t="s">
        <v>708</v>
      </c>
      <c r="AA553" s="78" t="s">
        <v>709</v>
      </c>
      <c r="AB553" s="79" t="s">
        <v>679</v>
      </c>
    </row>
    <row r="554" spans="20:28" ht="18.75" customHeight="1">
      <c r="T554" s="1"/>
      <c r="X554" s="81" t="s">
        <v>656</v>
      </c>
      <c r="Y554" s="1" t="s">
        <v>710</v>
      </c>
      <c r="AA554" s="78" t="s">
        <v>711</v>
      </c>
      <c r="AB554" s="79" t="s">
        <v>679</v>
      </c>
    </row>
    <row r="555" spans="20:28" ht="18.75" customHeight="1">
      <c r="T555" s="1"/>
      <c r="X555" s="81" t="s">
        <v>671</v>
      </c>
      <c r="Y555" s="1" t="s">
        <v>712</v>
      </c>
      <c r="AA555" s="78" t="s">
        <v>713</v>
      </c>
      <c r="AB555" s="79" t="s">
        <v>679</v>
      </c>
    </row>
    <row r="556" spans="20:28" ht="18.75" customHeight="1">
      <c r="T556" s="1"/>
      <c r="X556" s="81" t="s">
        <v>672</v>
      </c>
      <c r="Y556" s="1" t="s">
        <v>714</v>
      </c>
      <c r="AA556" s="78" t="s">
        <v>715</v>
      </c>
      <c r="AB556" s="79" t="s">
        <v>679</v>
      </c>
    </row>
    <row r="557" spans="20:28" ht="18.75" customHeight="1">
      <c r="T557" s="1"/>
      <c r="X557" s="1" t="s">
        <v>23</v>
      </c>
      <c r="Y557" s="1" t="s">
        <v>716</v>
      </c>
      <c r="AA557" s="78" t="s">
        <v>717</v>
      </c>
      <c r="AB557" s="79" t="s">
        <v>679</v>
      </c>
    </row>
    <row r="558" spans="20:28" ht="18.75" customHeight="1">
      <c r="T558" s="1"/>
      <c r="X558" s="1" t="s">
        <v>26</v>
      </c>
      <c r="Y558" s="1" t="s">
        <v>718</v>
      </c>
      <c r="AA558" s="78" t="s">
        <v>270</v>
      </c>
      <c r="AB558" s="79" t="s">
        <v>679</v>
      </c>
    </row>
    <row r="559" spans="20:28" ht="18.75" customHeight="1">
      <c r="T559" s="1"/>
      <c r="X559" s="1" t="s">
        <v>27</v>
      </c>
      <c r="Y559" s="1" t="s">
        <v>719</v>
      </c>
      <c r="AA559" s="78" t="s">
        <v>271</v>
      </c>
      <c r="AB559" s="79" t="s">
        <v>679</v>
      </c>
    </row>
    <row r="560" spans="20:28" ht="18.75" customHeight="1">
      <c r="T560" s="1"/>
      <c r="X560" s="1" t="s">
        <v>28</v>
      </c>
      <c r="Y560" s="1" t="s">
        <v>720</v>
      </c>
      <c r="AA560" s="78" t="s">
        <v>272</v>
      </c>
      <c r="AB560" s="79" t="s">
        <v>679</v>
      </c>
    </row>
    <row r="561" spans="20:28" ht="18.75" customHeight="1">
      <c r="T561" s="1"/>
      <c r="X561" s="1" t="s">
        <v>29</v>
      </c>
      <c r="Y561" s="1" t="s">
        <v>721</v>
      </c>
      <c r="AA561" s="78" t="s">
        <v>273</v>
      </c>
      <c r="AB561" s="79" t="s">
        <v>679</v>
      </c>
    </row>
    <row r="562" spans="20:28" ht="18.75" customHeight="1">
      <c r="T562" s="1"/>
      <c r="X562" s="1" t="s">
        <v>30</v>
      </c>
      <c r="Y562" s="1" t="s">
        <v>722</v>
      </c>
      <c r="AA562" s="78" t="s">
        <v>274</v>
      </c>
      <c r="AB562" s="79" t="s">
        <v>679</v>
      </c>
    </row>
    <row r="563" spans="20:28" ht="18.75" customHeight="1">
      <c r="T563" s="1"/>
      <c r="X563" s="1" t="s">
        <v>31</v>
      </c>
      <c r="Y563" s="1" t="s">
        <v>723</v>
      </c>
      <c r="AA563" s="78" t="s">
        <v>275</v>
      </c>
      <c r="AB563" s="79" t="s">
        <v>679</v>
      </c>
    </row>
    <row r="564" spans="20:28" ht="18.75" customHeight="1">
      <c r="T564" s="1"/>
      <c r="X564" s="1" t="s">
        <v>32</v>
      </c>
      <c r="Y564" s="1" t="s">
        <v>724</v>
      </c>
      <c r="AA564" s="78" t="s">
        <v>276</v>
      </c>
      <c r="AB564" s="79" t="s">
        <v>679</v>
      </c>
    </row>
    <row r="565" spans="20:28" ht="18.75" customHeight="1">
      <c r="T565" s="1"/>
      <c r="X565" s="1" t="s">
        <v>33</v>
      </c>
      <c r="Y565" s="1" t="s">
        <v>725</v>
      </c>
      <c r="AA565" s="78" t="s">
        <v>277</v>
      </c>
      <c r="AB565" s="79" t="s">
        <v>679</v>
      </c>
    </row>
    <row r="566" spans="20:28" ht="18.75" customHeight="1">
      <c r="T566" s="1"/>
      <c r="X566" s="1" t="s">
        <v>34</v>
      </c>
      <c r="Y566" s="1" t="s">
        <v>726</v>
      </c>
      <c r="AA566" s="78" t="s">
        <v>278</v>
      </c>
      <c r="AB566" s="79" t="s">
        <v>679</v>
      </c>
    </row>
    <row r="567" spans="20:28" ht="18.75" customHeight="1">
      <c r="T567" s="1"/>
      <c r="X567" s="1" t="s">
        <v>35</v>
      </c>
      <c r="Y567" s="1" t="s">
        <v>727</v>
      </c>
      <c r="AA567" s="78" t="s">
        <v>279</v>
      </c>
      <c r="AB567" s="79" t="s">
        <v>679</v>
      </c>
    </row>
    <row r="568" spans="20:28" ht="18.75" customHeight="1">
      <c r="T568" s="1"/>
      <c r="X568" s="1" t="s">
        <v>36</v>
      </c>
      <c r="Y568" s="1" t="s">
        <v>728</v>
      </c>
      <c r="AA568" s="78" t="s">
        <v>280</v>
      </c>
      <c r="AB568" s="79" t="s">
        <v>679</v>
      </c>
    </row>
    <row r="569" spans="20:28" ht="18.75" customHeight="1">
      <c r="T569" s="1"/>
      <c r="X569" s="1" t="s">
        <v>37</v>
      </c>
      <c r="Y569" s="1" t="s">
        <v>729</v>
      </c>
      <c r="AA569" s="78" t="s">
        <v>281</v>
      </c>
      <c r="AB569" s="79" t="s">
        <v>679</v>
      </c>
    </row>
    <row r="570" spans="20:28" ht="18.75" customHeight="1">
      <c r="T570" s="1"/>
      <c r="X570" s="1" t="s">
        <v>38</v>
      </c>
      <c r="Y570" s="1" t="s">
        <v>730</v>
      </c>
      <c r="AA570" s="78" t="s">
        <v>282</v>
      </c>
      <c r="AB570" s="79" t="s">
        <v>679</v>
      </c>
    </row>
    <row r="571" spans="20:28" ht="18.75" customHeight="1">
      <c r="T571" s="1"/>
      <c r="X571" s="1" t="s">
        <v>39</v>
      </c>
      <c r="Y571" s="1" t="s">
        <v>731</v>
      </c>
      <c r="AA571" s="78" t="s">
        <v>283</v>
      </c>
      <c r="AB571" s="79" t="s">
        <v>679</v>
      </c>
    </row>
    <row r="572" spans="20:28" ht="18.75" customHeight="1">
      <c r="T572" s="1"/>
      <c r="X572" s="1" t="s">
        <v>40</v>
      </c>
      <c r="Y572" s="1" t="s">
        <v>732</v>
      </c>
      <c r="AA572" s="78" t="s">
        <v>284</v>
      </c>
      <c r="AB572" s="79" t="s">
        <v>679</v>
      </c>
    </row>
    <row r="573" spans="20:28" ht="18.75" customHeight="1">
      <c r="T573" s="1"/>
      <c r="X573" s="1" t="s">
        <v>41</v>
      </c>
      <c r="Y573" s="1" t="s">
        <v>733</v>
      </c>
      <c r="AA573" s="78" t="s">
        <v>285</v>
      </c>
      <c r="AB573" s="79" t="s">
        <v>679</v>
      </c>
    </row>
    <row r="574" spans="20:28" ht="18.75" customHeight="1">
      <c r="T574" s="1"/>
      <c r="X574" s="1" t="s">
        <v>42</v>
      </c>
      <c r="Y574" s="1" t="s">
        <v>734</v>
      </c>
      <c r="AA574" s="78" t="s">
        <v>286</v>
      </c>
      <c r="AB574" s="79" t="s">
        <v>679</v>
      </c>
    </row>
    <row r="575" spans="20:28" ht="18.75" customHeight="1">
      <c r="T575" s="1"/>
      <c r="X575" s="1" t="s">
        <v>43</v>
      </c>
      <c r="Y575" s="1" t="s">
        <v>735</v>
      </c>
      <c r="AA575" s="78" t="s">
        <v>287</v>
      </c>
      <c r="AB575" s="79" t="s">
        <v>679</v>
      </c>
    </row>
    <row r="576" spans="20:28" ht="18.75" customHeight="1">
      <c r="T576" s="1"/>
      <c r="X576" s="1" t="s">
        <v>44</v>
      </c>
      <c r="Y576" s="1" t="s">
        <v>736</v>
      </c>
      <c r="AA576" s="78" t="s">
        <v>288</v>
      </c>
      <c r="AB576" s="79" t="s">
        <v>679</v>
      </c>
    </row>
    <row r="577" spans="20:28" ht="18.75" customHeight="1">
      <c r="T577" s="1"/>
      <c r="X577" s="1" t="s">
        <v>45</v>
      </c>
      <c r="Y577" s="1" t="s">
        <v>737</v>
      </c>
      <c r="AA577" s="78" t="s">
        <v>289</v>
      </c>
      <c r="AB577" s="79" t="s">
        <v>679</v>
      </c>
    </row>
    <row r="578" spans="20:28" ht="18.75" customHeight="1">
      <c r="T578" s="1"/>
      <c r="X578" s="1" t="s">
        <v>46</v>
      </c>
      <c r="Y578" s="1" t="s">
        <v>738</v>
      </c>
      <c r="AA578" s="78" t="s">
        <v>290</v>
      </c>
      <c r="AB578" s="79" t="s">
        <v>679</v>
      </c>
    </row>
    <row r="579" spans="20:28" ht="18.75" customHeight="1">
      <c r="T579" s="1"/>
      <c r="X579" s="1" t="s">
        <v>47</v>
      </c>
      <c r="Y579" s="1" t="s">
        <v>739</v>
      </c>
      <c r="AA579" s="78" t="s">
        <v>291</v>
      </c>
      <c r="AB579" s="79" t="s">
        <v>679</v>
      </c>
    </row>
    <row r="580" spans="20:28" ht="18.75" customHeight="1">
      <c r="T580" s="1"/>
      <c r="X580" s="1" t="s">
        <v>48</v>
      </c>
      <c r="Y580" s="1" t="s">
        <v>740</v>
      </c>
      <c r="AA580" s="78" t="s">
        <v>292</v>
      </c>
      <c r="AB580" s="79" t="s">
        <v>679</v>
      </c>
    </row>
    <row r="581" spans="20:28" ht="18.75" customHeight="1">
      <c r="T581" s="1"/>
      <c r="X581" s="1" t="s">
        <v>50</v>
      </c>
      <c r="Y581" s="1" t="s">
        <v>741</v>
      </c>
      <c r="AA581" s="78" t="s">
        <v>293</v>
      </c>
      <c r="AB581" s="79" t="s">
        <v>679</v>
      </c>
    </row>
    <row r="582" spans="20:28" ht="18.75" customHeight="1">
      <c r="T582" s="1"/>
      <c r="X582" s="1" t="s">
        <v>51</v>
      </c>
      <c r="Y582" s="1" t="s">
        <v>742</v>
      </c>
      <c r="AA582" s="78" t="s">
        <v>294</v>
      </c>
      <c r="AB582" s="79" t="s">
        <v>679</v>
      </c>
    </row>
    <row r="583" spans="20:28" ht="18.75" customHeight="1">
      <c r="T583" s="1"/>
      <c r="X583" s="1" t="s">
        <v>52</v>
      </c>
      <c r="Y583" s="1" t="s">
        <v>743</v>
      </c>
      <c r="AA583" s="78" t="s">
        <v>295</v>
      </c>
      <c r="AB583" s="79" t="s">
        <v>679</v>
      </c>
    </row>
    <row r="584" spans="20:28" ht="18.75" customHeight="1">
      <c r="T584" s="1"/>
      <c r="X584" s="1" t="s">
        <v>54</v>
      </c>
      <c r="Y584" s="1" t="s">
        <v>744</v>
      </c>
      <c r="AA584" s="78" t="s">
        <v>296</v>
      </c>
      <c r="AB584" s="79" t="s">
        <v>679</v>
      </c>
    </row>
    <row r="585" spans="20:28" ht="18.75" customHeight="1">
      <c r="T585" s="1"/>
      <c r="X585" s="1" t="s">
        <v>55</v>
      </c>
      <c r="Y585" s="1" t="s">
        <v>745</v>
      </c>
      <c r="AA585" s="78" t="s">
        <v>297</v>
      </c>
      <c r="AB585" s="79" t="s">
        <v>679</v>
      </c>
    </row>
    <row r="586" spans="20:28" ht="18.75" customHeight="1">
      <c r="T586" s="1"/>
      <c r="X586" s="1" t="s">
        <v>56</v>
      </c>
      <c r="Y586" s="1" t="s">
        <v>746</v>
      </c>
      <c r="AA586" s="78" t="s">
        <v>298</v>
      </c>
      <c r="AB586" s="79" t="s">
        <v>679</v>
      </c>
    </row>
    <row r="587" spans="20:28" ht="18.75" customHeight="1">
      <c r="T587" s="1"/>
      <c r="X587" s="1" t="s">
        <v>57</v>
      </c>
      <c r="Y587" s="1" t="s">
        <v>747</v>
      </c>
      <c r="AA587" s="78" t="s">
        <v>299</v>
      </c>
      <c r="AB587" s="79" t="s">
        <v>679</v>
      </c>
    </row>
    <row r="588" spans="20:28" ht="18.75" customHeight="1">
      <c r="T588" s="1"/>
      <c r="X588" s="1" t="s">
        <v>58</v>
      </c>
      <c r="Y588" s="1" t="s">
        <v>748</v>
      </c>
      <c r="AA588" s="78" t="s">
        <v>300</v>
      </c>
      <c r="AB588" s="79" t="s">
        <v>679</v>
      </c>
    </row>
    <row r="589" spans="20:28" ht="18.75" customHeight="1">
      <c r="T589" s="1"/>
      <c r="X589" s="1" t="s">
        <v>59</v>
      </c>
      <c r="Y589" s="1" t="s">
        <v>749</v>
      </c>
      <c r="AA589" s="78" t="s">
        <v>301</v>
      </c>
      <c r="AB589" s="79" t="s">
        <v>679</v>
      </c>
    </row>
    <row r="590" spans="20:28" ht="18.75" customHeight="1">
      <c r="T590" s="1"/>
      <c r="X590" s="1" t="s">
        <v>60</v>
      </c>
      <c r="Y590" s="1" t="s">
        <v>750</v>
      </c>
      <c r="AA590" s="78" t="s">
        <v>302</v>
      </c>
      <c r="AB590" s="79" t="s">
        <v>679</v>
      </c>
    </row>
    <row r="591" spans="20:28" ht="18.75" customHeight="1">
      <c r="T591" s="1"/>
      <c r="X591" s="1" t="s">
        <v>61</v>
      </c>
      <c r="Y591" s="1" t="s">
        <v>751</v>
      </c>
      <c r="AA591" s="78" t="s">
        <v>303</v>
      </c>
      <c r="AB591" s="79" t="s">
        <v>679</v>
      </c>
    </row>
    <row r="592" spans="20:28" ht="18.75" customHeight="1">
      <c r="T592" s="1"/>
      <c r="X592" s="1" t="s">
        <v>62</v>
      </c>
      <c r="Y592" s="1" t="s">
        <v>752</v>
      </c>
      <c r="AA592" s="78" t="s">
        <v>304</v>
      </c>
      <c r="AB592" s="79" t="s">
        <v>679</v>
      </c>
    </row>
    <row r="593" spans="20:28" ht="18.75" customHeight="1">
      <c r="T593" s="1"/>
      <c r="X593" s="1" t="s">
        <v>63</v>
      </c>
      <c r="Y593" s="1" t="s">
        <v>753</v>
      </c>
      <c r="AA593" s="78" t="s">
        <v>305</v>
      </c>
      <c r="AB593" s="79" t="s">
        <v>679</v>
      </c>
    </row>
    <row r="594" spans="20:28" ht="18.75" customHeight="1">
      <c r="T594" s="1"/>
      <c r="X594" s="1" t="s">
        <v>64</v>
      </c>
      <c r="Y594" s="1" t="s">
        <v>754</v>
      </c>
      <c r="AA594" s="78" t="s">
        <v>306</v>
      </c>
      <c r="AB594" s="79" t="s">
        <v>679</v>
      </c>
    </row>
    <row r="595" spans="20:28" ht="18.75" customHeight="1">
      <c r="T595" s="1"/>
      <c r="X595" s="1" t="s">
        <v>65</v>
      </c>
      <c r="Y595" s="1" t="s">
        <v>755</v>
      </c>
      <c r="AA595" s="78" t="s">
        <v>307</v>
      </c>
      <c r="AB595" s="79" t="s">
        <v>679</v>
      </c>
    </row>
    <row r="596" spans="20:28" ht="18.75" customHeight="1">
      <c r="T596" s="1"/>
      <c r="X596" s="1" t="s">
        <v>66</v>
      </c>
      <c r="Y596" s="1" t="s">
        <v>756</v>
      </c>
      <c r="AA596" s="78" t="s">
        <v>308</v>
      </c>
      <c r="AB596" s="79" t="s">
        <v>679</v>
      </c>
    </row>
    <row r="597" spans="20:28" ht="18.75" customHeight="1">
      <c r="T597" s="1"/>
      <c r="X597" s="1" t="s">
        <v>67</v>
      </c>
      <c r="Y597" s="1" t="s">
        <v>757</v>
      </c>
      <c r="AA597" s="78" t="s">
        <v>309</v>
      </c>
      <c r="AB597" s="79" t="s">
        <v>679</v>
      </c>
    </row>
    <row r="598" spans="20:28" ht="18.75" customHeight="1">
      <c r="T598" s="1"/>
      <c r="X598" s="1" t="s">
        <v>68</v>
      </c>
      <c r="Y598" s="1" t="s">
        <v>758</v>
      </c>
      <c r="AA598" s="78" t="s">
        <v>310</v>
      </c>
      <c r="AB598" s="79" t="s">
        <v>679</v>
      </c>
    </row>
    <row r="599" spans="20:28" ht="18.75" customHeight="1">
      <c r="T599" s="1"/>
      <c r="X599" s="1" t="s">
        <v>69</v>
      </c>
      <c r="Y599" s="1" t="s">
        <v>759</v>
      </c>
      <c r="AA599" s="78" t="s">
        <v>311</v>
      </c>
      <c r="AB599" s="79" t="s">
        <v>679</v>
      </c>
    </row>
    <row r="600" spans="20:28" ht="18.75" customHeight="1">
      <c r="T600" s="1"/>
      <c r="X600" s="1" t="s">
        <v>70</v>
      </c>
      <c r="Y600" s="1" t="s">
        <v>760</v>
      </c>
      <c r="AA600" s="78" t="s">
        <v>312</v>
      </c>
      <c r="AB600" s="79" t="s">
        <v>679</v>
      </c>
    </row>
    <row r="601" spans="20:28" ht="18.75" customHeight="1">
      <c r="T601" s="1"/>
      <c r="X601" s="1" t="s">
        <v>71</v>
      </c>
      <c r="Y601" s="1" t="s">
        <v>761</v>
      </c>
      <c r="AA601" s="78" t="s">
        <v>313</v>
      </c>
      <c r="AB601" s="79" t="s">
        <v>679</v>
      </c>
    </row>
    <row r="602" spans="20:28" ht="18.75" customHeight="1">
      <c r="T602" s="1"/>
      <c r="X602" s="1" t="s">
        <v>72</v>
      </c>
      <c r="Y602" s="1" t="s">
        <v>762</v>
      </c>
      <c r="AA602" s="78" t="s">
        <v>314</v>
      </c>
      <c r="AB602" s="79" t="s">
        <v>679</v>
      </c>
    </row>
    <row r="603" spans="20:28" ht="18.75" customHeight="1">
      <c r="T603" s="1"/>
      <c r="X603" s="1" t="s">
        <v>73</v>
      </c>
      <c r="Y603" s="1" t="s">
        <v>763</v>
      </c>
      <c r="AA603" s="78" t="s">
        <v>315</v>
      </c>
      <c r="AB603" s="79" t="s">
        <v>679</v>
      </c>
    </row>
    <row r="604" spans="20:28" ht="18.75" customHeight="1">
      <c r="T604" s="1"/>
      <c r="X604" s="1" t="s">
        <v>74</v>
      </c>
      <c r="Y604" s="1" t="s">
        <v>764</v>
      </c>
      <c r="AA604" s="78" t="s">
        <v>765</v>
      </c>
      <c r="AB604" s="79" t="s">
        <v>679</v>
      </c>
    </row>
    <row r="605" spans="20:28" ht="18.75" customHeight="1">
      <c r="T605" s="1"/>
      <c r="X605" s="1" t="s">
        <v>75</v>
      </c>
      <c r="Y605" s="1" t="s">
        <v>766</v>
      </c>
      <c r="AA605" s="78" t="s">
        <v>767</v>
      </c>
      <c r="AB605" s="79" t="s">
        <v>679</v>
      </c>
    </row>
    <row r="606" spans="20:28" ht="18.75" customHeight="1">
      <c r="T606" s="1"/>
      <c r="X606" s="1" t="s">
        <v>76</v>
      </c>
      <c r="Y606" s="1" t="s">
        <v>768</v>
      </c>
      <c r="AA606" s="78" t="s">
        <v>769</v>
      </c>
      <c r="AB606" s="79" t="s">
        <v>679</v>
      </c>
    </row>
    <row r="607" spans="20:28" ht="18.75" customHeight="1">
      <c r="T607" s="1"/>
      <c r="X607" s="1" t="s">
        <v>77</v>
      </c>
      <c r="Y607" s="1" t="s">
        <v>770</v>
      </c>
      <c r="AA607" s="78" t="s">
        <v>771</v>
      </c>
      <c r="AB607" s="79" t="s">
        <v>679</v>
      </c>
    </row>
    <row r="608" spans="20:28" ht="18.75" customHeight="1">
      <c r="T608" s="1"/>
      <c r="X608" s="1" t="s">
        <v>78</v>
      </c>
      <c r="Y608" s="1" t="s">
        <v>772</v>
      </c>
      <c r="AA608" s="78" t="s">
        <v>773</v>
      </c>
      <c r="AB608" s="79" t="s">
        <v>679</v>
      </c>
    </row>
    <row r="609" spans="20:28" ht="18.75" customHeight="1">
      <c r="T609" s="1"/>
      <c r="X609" s="1" t="s">
        <v>774</v>
      </c>
      <c r="Y609" s="1" t="s">
        <v>775</v>
      </c>
      <c r="AA609" s="78" t="s">
        <v>776</v>
      </c>
      <c r="AB609" s="79" t="s">
        <v>679</v>
      </c>
    </row>
    <row r="610" spans="20:28" ht="18.75" customHeight="1">
      <c r="T610" s="1"/>
      <c r="X610" s="1" t="s">
        <v>777</v>
      </c>
      <c r="Y610" s="1" t="s">
        <v>778</v>
      </c>
      <c r="AA610" s="78" t="s">
        <v>316</v>
      </c>
      <c r="AB610" s="79" t="s">
        <v>679</v>
      </c>
    </row>
    <row r="611" spans="20:28" ht="18.75" customHeight="1">
      <c r="T611" s="1"/>
      <c r="X611" s="1" t="s">
        <v>779</v>
      </c>
      <c r="Y611" s="1" t="s">
        <v>780</v>
      </c>
      <c r="AA611" s="78" t="s">
        <v>317</v>
      </c>
      <c r="AB611" s="79" t="s">
        <v>679</v>
      </c>
    </row>
    <row r="612" spans="20:28" ht="18.75" customHeight="1">
      <c r="T612" s="1"/>
      <c r="X612" s="1" t="s">
        <v>781</v>
      </c>
      <c r="Y612" s="1" t="s">
        <v>782</v>
      </c>
      <c r="AA612" s="78" t="s">
        <v>318</v>
      </c>
      <c r="AB612" s="79" t="s">
        <v>679</v>
      </c>
    </row>
    <row r="613" spans="20:28" ht="18.75" customHeight="1">
      <c r="T613" s="1"/>
      <c r="X613" s="1" t="s">
        <v>783</v>
      </c>
      <c r="Y613" s="1" t="s">
        <v>784</v>
      </c>
      <c r="AA613" s="78" t="s">
        <v>319</v>
      </c>
      <c r="AB613" s="79" t="s">
        <v>679</v>
      </c>
    </row>
    <row r="614" spans="20:28" ht="18.75" customHeight="1">
      <c r="T614" s="1"/>
      <c r="X614" s="1" t="s">
        <v>785</v>
      </c>
      <c r="Y614" s="1" t="s">
        <v>786</v>
      </c>
      <c r="AA614" s="78" t="s">
        <v>320</v>
      </c>
      <c r="AB614" s="79" t="s">
        <v>679</v>
      </c>
    </row>
    <row r="615" spans="20:28" ht="18.75" customHeight="1">
      <c r="T615" s="1"/>
      <c r="X615" s="1" t="s">
        <v>787</v>
      </c>
      <c r="Y615" s="1" t="s">
        <v>788</v>
      </c>
      <c r="AA615" s="78" t="s">
        <v>321</v>
      </c>
      <c r="AB615" s="79" t="s">
        <v>679</v>
      </c>
    </row>
    <row r="616" spans="20:28" ht="18.75" customHeight="1">
      <c r="T616" s="1"/>
      <c r="X616" s="1" t="s">
        <v>789</v>
      </c>
      <c r="Y616" s="1" t="s">
        <v>790</v>
      </c>
      <c r="AA616" s="78" t="s">
        <v>322</v>
      </c>
      <c r="AB616" s="79" t="s">
        <v>679</v>
      </c>
    </row>
    <row r="617" spans="20:28" ht="18.75" customHeight="1">
      <c r="T617" s="1"/>
      <c r="X617" s="1" t="s">
        <v>791</v>
      </c>
      <c r="Y617" s="1" t="s">
        <v>792</v>
      </c>
      <c r="AA617" s="78" t="s">
        <v>323</v>
      </c>
      <c r="AB617" s="79" t="s">
        <v>679</v>
      </c>
    </row>
    <row r="618" spans="20:28" ht="18.75" customHeight="1">
      <c r="T618" s="1"/>
      <c r="X618" s="1" t="s">
        <v>793</v>
      </c>
      <c r="Y618" s="1" t="s">
        <v>794</v>
      </c>
      <c r="AA618" s="78" t="s">
        <v>324</v>
      </c>
      <c r="AB618" s="79" t="s">
        <v>679</v>
      </c>
    </row>
    <row r="619" spans="20:28" ht="18.75" customHeight="1">
      <c r="T619" s="1"/>
      <c r="X619" s="1" t="s">
        <v>795</v>
      </c>
      <c r="Y619" s="1" t="s">
        <v>796</v>
      </c>
      <c r="AA619" s="78" t="s">
        <v>325</v>
      </c>
      <c r="AB619" s="79" t="s">
        <v>679</v>
      </c>
    </row>
    <row r="620" spans="20:28" ht="18.75" customHeight="1">
      <c r="T620" s="1"/>
      <c r="X620" s="1" t="s">
        <v>797</v>
      </c>
      <c r="Y620" s="1" t="s">
        <v>798</v>
      </c>
      <c r="AA620" s="78" t="s">
        <v>326</v>
      </c>
      <c r="AB620" s="79" t="s">
        <v>679</v>
      </c>
    </row>
    <row r="621" spans="20:28" ht="18.75" customHeight="1">
      <c r="T621" s="1"/>
      <c r="X621" s="1" t="s">
        <v>799</v>
      </c>
      <c r="Y621" s="1" t="s">
        <v>800</v>
      </c>
      <c r="AA621" s="78" t="s">
        <v>327</v>
      </c>
      <c r="AB621" s="79" t="s">
        <v>679</v>
      </c>
    </row>
    <row r="622" spans="20:28" ht="18.75" customHeight="1">
      <c r="T622" s="1"/>
      <c r="X622" s="1" t="s">
        <v>801</v>
      </c>
      <c r="Y622" s="1" t="s">
        <v>802</v>
      </c>
      <c r="AA622" s="78" t="s">
        <v>328</v>
      </c>
      <c r="AB622" s="79" t="s">
        <v>679</v>
      </c>
    </row>
    <row r="623" spans="20:28" ht="18.75" customHeight="1">
      <c r="T623" s="1"/>
      <c r="X623" s="1" t="s">
        <v>803</v>
      </c>
      <c r="Y623" s="1" t="s">
        <v>804</v>
      </c>
      <c r="AA623" s="78" t="s">
        <v>329</v>
      </c>
      <c r="AB623" s="79" t="s">
        <v>679</v>
      </c>
    </row>
    <row r="624" spans="20:28" ht="18.75" customHeight="1">
      <c r="T624" s="1"/>
      <c r="X624" s="1" t="s">
        <v>805</v>
      </c>
      <c r="Y624" s="1" t="s">
        <v>806</v>
      </c>
      <c r="AA624" s="78" t="s">
        <v>330</v>
      </c>
      <c r="AB624" s="79" t="s">
        <v>679</v>
      </c>
    </row>
    <row r="625" spans="20:28" ht="18.75" customHeight="1">
      <c r="T625" s="1"/>
      <c r="X625" s="1" t="s">
        <v>807</v>
      </c>
      <c r="Y625" s="1" t="s">
        <v>808</v>
      </c>
      <c r="AA625" s="78" t="s">
        <v>331</v>
      </c>
      <c r="AB625" s="79" t="s">
        <v>679</v>
      </c>
    </row>
    <row r="626" spans="20:28" ht="18.75" customHeight="1">
      <c r="T626" s="1"/>
      <c r="X626" s="1" t="s">
        <v>809</v>
      </c>
      <c r="Y626" s="1" t="s">
        <v>810</v>
      </c>
      <c r="AA626" s="78" t="s">
        <v>332</v>
      </c>
      <c r="AB626" s="79" t="s">
        <v>679</v>
      </c>
    </row>
    <row r="627" spans="20:28" ht="18.75" customHeight="1">
      <c r="T627" s="1"/>
      <c r="X627" s="1" t="s">
        <v>811</v>
      </c>
      <c r="Y627" s="1" t="s">
        <v>812</v>
      </c>
      <c r="AA627" s="78" t="s">
        <v>333</v>
      </c>
      <c r="AB627" s="79" t="s">
        <v>679</v>
      </c>
    </row>
    <row r="628" spans="20:28" ht="18.75" customHeight="1">
      <c r="T628" s="1"/>
      <c r="X628" s="1" t="s">
        <v>813</v>
      </c>
      <c r="Y628" s="1" t="s">
        <v>814</v>
      </c>
      <c r="AA628" s="78" t="s">
        <v>334</v>
      </c>
      <c r="AB628" s="79" t="s">
        <v>679</v>
      </c>
    </row>
    <row r="629" spans="20:28" ht="18.75" customHeight="1">
      <c r="T629" s="1"/>
      <c r="X629" s="1" t="s">
        <v>815</v>
      </c>
      <c r="Y629" s="1" t="s">
        <v>816</v>
      </c>
      <c r="AA629" s="78" t="s">
        <v>335</v>
      </c>
      <c r="AB629" s="79" t="s">
        <v>679</v>
      </c>
    </row>
    <row r="630" spans="20:28" ht="18.75" customHeight="1">
      <c r="T630" s="1"/>
      <c r="X630" s="1" t="s">
        <v>817</v>
      </c>
      <c r="Y630" s="1" t="s">
        <v>818</v>
      </c>
      <c r="AA630" s="78" t="s">
        <v>336</v>
      </c>
      <c r="AB630" s="79" t="s">
        <v>679</v>
      </c>
    </row>
    <row r="631" spans="20:28" ht="18.75" customHeight="1">
      <c r="T631" s="1"/>
      <c r="X631" s="1" t="s">
        <v>819</v>
      </c>
      <c r="Y631" s="1" t="s">
        <v>820</v>
      </c>
      <c r="AA631" s="78" t="s">
        <v>337</v>
      </c>
      <c r="AB631" s="79" t="s">
        <v>679</v>
      </c>
    </row>
    <row r="632" spans="20:28" ht="18.75" customHeight="1">
      <c r="T632" s="1"/>
      <c r="X632" s="1" t="s">
        <v>821</v>
      </c>
      <c r="Y632" s="1" t="s">
        <v>822</v>
      </c>
      <c r="AA632" s="78" t="s">
        <v>338</v>
      </c>
      <c r="AB632" s="79" t="s">
        <v>679</v>
      </c>
    </row>
    <row r="633" spans="20:28" ht="18.75" customHeight="1">
      <c r="T633" s="1"/>
      <c r="X633" s="1" t="s">
        <v>823</v>
      </c>
      <c r="Y633" s="1" t="s">
        <v>824</v>
      </c>
      <c r="AA633" s="78" t="s">
        <v>339</v>
      </c>
      <c r="AB633" s="79" t="s">
        <v>679</v>
      </c>
    </row>
    <row r="634" spans="20:28" ht="18.75" customHeight="1">
      <c r="T634" s="1"/>
      <c r="X634" s="1" t="s">
        <v>825</v>
      </c>
      <c r="Y634" s="1" t="s">
        <v>826</v>
      </c>
      <c r="AA634" s="78" t="s">
        <v>340</v>
      </c>
      <c r="AB634" s="79" t="s">
        <v>679</v>
      </c>
    </row>
    <row r="635" spans="20:28" ht="18.75" customHeight="1">
      <c r="T635" s="1"/>
      <c r="X635" s="1" t="s">
        <v>79</v>
      </c>
      <c r="Y635" s="1" t="s">
        <v>827</v>
      </c>
      <c r="AA635" s="78" t="s">
        <v>341</v>
      </c>
      <c r="AB635" s="79" t="s">
        <v>679</v>
      </c>
    </row>
    <row r="636" spans="20:28" ht="18.75" customHeight="1">
      <c r="T636" s="1"/>
      <c r="X636" s="1" t="s">
        <v>81</v>
      </c>
      <c r="Y636" s="1" t="s">
        <v>828</v>
      </c>
      <c r="AA636" s="78" t="s">
        <v>342</v>
      </c>
      <c r="AB636" s="79" t="s">
        <v>679</v>
      </c>
    </row>
    <row r="637" spans="20:28" ht="18.75" customHeight="1">
      <c r="T637" s="1"/>
      <c r="X637" s="1" t="s">
        <v>82</v>
      </c>
      <c r="Y637" s="1" t="s">
        <v>829</v>
      </c>
      <c r="AA637" s="78" t="s">
        <v>343</v>
      </c>
      <c r="AB637" s="79" t="s">
        <v>679</v>
      </c>
    </row>
    <row r="638" spans="20:28" ht="18.75" customHeight="1">
      <c r="T638" s="1"/>
      <c r="X638" s="1" t="s">
        <v>83</v>
      </c>
      <c r="Y638" s="1" t="s">
        <v>830</v>
      </c>
      <c r="AA638" s="78" t="s">
        <v>344</v>
      </c>
      <c r="AB638" s="79" t="s">
        <v>679</v>
      </c>
    </row>
    <row r="639" spans="20:28" ht="18.75" customHeight="1">
      <c r="T639" s="1"/>
      <c r="X639" s="1" t="s">
        <v>84</v>
      </c>
      <c r="Y639" s="1" t="s">
        <v>831</v>
      </c>
      <c r="AA639" s="78" t="s">
        <v>345</v>
      </c>
      <c r="AB639" s="79" t="s">
        <v>679</v>
      </c>
    </row>
    <row r="640" spans="20:28" ht="18.75" customHeight="1">
      <c r="T640" s="1"/>
      <c r="X640" s="1" t="s">
        <v>85</v>
      </c>
      <c r="Y640" s="1" t="s">
        <v>832</v>
      </c>
      <c r="AA640" s="78" t="s">
        <v>346</v>
      </c>
      <c r="AB640" s="79" t="s">
        <v>679</v>
      </c>
    </row>
    <row r="641" spans="20:28" ht="18.75" customHeight="1">
      <c r="T641" s="1"/>
      <c r="X641" s="1" t="s">
        <v>86</v>
      </c>
      <c r="Y641" s="1" t="s">
        <v>833</v>
      </c>
      <c r="AA641" s="78" t="s">
        <v>347</v>
      </c>
      <c r="AB641" s="79" t="s">
        <v>679</v>
      </c>
    </row>
    <row r="642" spans="20:28" ht="18.75" customHeight="1">
      <c r="T642" s="1"/>
      <c r="X642" s="1" t="s">
        <v>87</v>
      </c>
      <c r="Y642" s="1" t="s">
        <v>834</v>
      </c>
      <c r="AA642" s="78" t="s">
        <v>348</v>
      </c>
      <c r="AB642" s="79" t="s">
        <v>679</v>
      </c>
    </row>
    <row r="643" spans="20:28" ht="18.75" customHeight="1">
      <c r="T643" s="1"/>
      <c r="X643" s="1" t="s">
        <v>88</v>
      </c>
      <c r="Y643" s="1" t="s">
        <v>835</v>
      </c>
      <c r="AA643" s="78" t="s">
        <v>349</v>
      </c>
      <c r="AB643" s="79" t="s">
        <v>679</v>
      </c>
    </row>
    <row r="644" spans="20:28" ht="18.75" customHeight="1">
      <c r="T644" s="1"/>
      <c r="X644" s="1" t="s">
        <v>90</v>
      </c>
      <c r="Y644" s="1" t="s">
        <v>836</v>
      </c>
      <c r="AA644" s="78" t="s">
        <v>350</v>
      </c>
      <c r="AB644" s="79" t="s">
        <v>679</v>
      </c>
    </row>
    <row r="645" spans="20:28" ht="18.75" customHeight="1">
      <c r="T645" s="1"/>
      <c r="X645" s="1" t="s">
        <v>91</v>
      </c>
      <c r="Y645" s="1" t="s">
        <v>837</v>
      </c>
      <c r="AA645" s="78" t="s">
        <v>351</v>
      </c>
      <c r="AB645" s="79" t="s">
        <v>679</v>
      </c>
    </row>
    <row r="646" spans="20:28" ht="18.75" customHeight="1">
      <c r="T646" s="1"/>
      <c r="X646" s="1" t="s">
        <v>92</v>
      </c>
      <c r="Y646" s="1" t="s">
        <v>838</v>
      </c>
      <c r="AA646" s="78" t="s">
        <v>352</v>
      </c>
      <c r="AB646" s="79" t="s">
        <v>679</v>
      </c>
    </row>
    <row r="647" spans="20:28" ht="18.75" customHeight="1">
      <c r="T647" s="1"/>
      <c r="X647" s="1" t="s">
        <v>93</v>
      </c>
      <c r="Y647" s="1" t="s">
        <v>839</v>
      </c>
      <c r="AA647" s="78" t="s">
        <v>353</v>
      </c>
      <c r="AB647" s="79" t="s">
        <v>679</v>
      </c>
    </row>
    <row r="648" spans="20:28" ht="18.75" customHeight="1">
      <c r="T648" s="1"/>
      <c r="X648" s="1" t="s">
        <v>94</v>
      </c>
      <c r="Y648" s="1" t="s">
        <v>840</v>
      </c>
      <c r="AA648" s="78" t="s">
        <v>354</v>
      </c>
      <c r="AB648" s="79" t="s">
        <v>679</v>
      </c>
    </row>
    <row r="649" spans="20:28" ht="18.75" customHeight="1">
      <c r="T649" s="1"/>
      <c r="X649" s="1" t="s">
        <v>95</v>
      </c>
      <c r="Y649" s="1" t="s">
        <v>841</v>
      </c>
      <c r="AA649" s="78" t="s">
        <v>355</v>
      </c>
      <c r="AB649" s="79" t="s">
        <v>679</v>
      </c>
    </row>
    <row r="650" spans="20:28" ht="18.75" customHeight="1">
      <c r="T650" s="1"/>
      <c r="X650" s="1" t="s">
        <v>103</v>
      </c>
      <c r="Y650" s="1" t="s">
        <v>842</v>
      </c>
      <c r="AA650" s="78" t="s">
        <v>356</v>
      </c>
      <c r="AB650" s="79" t="s">
        <v>679</v>
      </c>
    </row>
    <row r="651" spans="20:28" ht="18.75" customHeight="1">
      <c r="T651" s="1"/>
      <c r="X651" s="1" t="s">
        <v>104</v>
      </c>
      <c r="Y651" s="1" t="s">
        <v>843</v>
      </c>
      <c r="AA651" s="78" t="s">
        <v>357</v>
      </c>
      <c r="AB651" s="79" t="s">
        <v>679</v>
      </c>
    </row>
    <row r="652" spans="20:28" ht="18.75" customHeight="1">
      <c r="T652" s="1"/>
      <c r="X652" s="1" t="s">
        <v>105</v>
      </c>
      <c r="Y652" s="1" t="s">
        <v>844</v>
      </c>
      <c r="AA652" s="78" t="s">
        <v>358</v>
      </c>
      <c r="AB652" s="79" t="s">
        <v>679</v>
      </c>
    </row>
    <row r="653" spans="20:28" ht="18.75" customHeight="1">
      <c r="T653" s="1"/>
      <c r="X653" s="1" t="s">
        <v>112</v>
      </c>
      <c r="Y653" s="1" t="s">
        <v>845</v>
      </c>
      <c r="AA653" s="78" t="s">
        <v>359</v>
      </c>
      <c r="AB653" s="79" t="s">
        <v>679</v>
      </c>
    </row>
    <row r="654" spans="20:28" ht="18.75" customHeight="1">
      <c r="T654" s="1"/>
      <c r="X654" s="1" t="s">
        <v>113</v>
      </c>
      <c r="Y654" s="1" t="s">
        <v>846</v>
      </c>
      <c r="AA654" s="78" t="s">
        <v>360</v>
      </c>
      <c r="AB654" s="79" t="s">
        <v>679</v>
      </c>
    </row>
    <row r="655" spans="20:28" ht="18.75" customHeight="1">
      <c r="T655" s="1"/>
      <c r="X655" s="1" t="s">
        <v>114</v>
      </c>
      <c r="Y655" s="1" t="s">
        <v>847</v>
      </c>
      <c r="AA655" s="78" t="s">
        <v>361</v>
      </c>
      <c r="AB655" s="79" t="s">
        <v>679</v>
      </c>
    </row>
    <row r="656" spans="20:28" ht="18.75" customHeight="1">
      <c r="T656" s="1"/>
      <c r="X656" s="1" t="s">
        <v>124</v>
      </c>
      <c r="Y656" s="1" t="s">
        <v>848</v>
      </c>
      <c r="AA656" s="78" t="s">
        <v>362</v>
      </c>
      <c r="AB656" s="79" t="s">
        <v>679</v>
      </c>
    </row>
    <row r="657" spans="20:28" ht="18.75" customHeight="1">
      <c r="T657" s="1"/>
      <c r="X657" s="1" t="s">
        <v>126</v>
      </c>
      <c r="Y657" s="1" t="s">
        <v>849</v>
      </c>
      <c r="AA657" s="78" t="s">
        <v>363</v>
      </c>
      <c r="AB657" s="79" t="s">
        <v>679</v>
      </c>
    </row>
    <row r="658" spans="20:28" ht="18.75" customHeight="1">
      <c r="T658" s="1"/>
      <c r="X658" s="1" t="s">
        <v>127</v>
      </c>
      <c r="Y658" s="1" t="s">
        <v>850</v>
      </c>
      <c r="AA658" s="78" t="s">
        <v>364</v>
      </c>
      <c r="AB658" s="79" t="s">
        <v>679</v>
      </c>
    </row>
    <row r="659" spans="20:28" ht="18.75" customHeight="1">
      <c r="T659" s="1"/>
      <c r="X659" s="1" t="s">
        <v>128</v>
      </c>
      <c r="Y659" s="1" t="s">
        <v>851</v>
      </c>
      <c r="AA659" s="78" t="s">
        <v>365</v>
      </c>
      <c r="AB659" s="79" t="s">
        <v>679</v>
      </c>
    </row>
    <row r="660" spans="20:28" ht="18.75" customHeight="1">
      <c r="T660" s="1"/>
      <c r="X660" s="1" t="s">
        <v>129</v>
      </c>
      <c r="Y660" s="1" t="s">
        <v>852</v>
      </c>
      <c r="AA660" s="78" t="s">
        <v>366</v>
      </c>
      <c r="AB660" s="79" t="s">
        <v>679</v>
      </c>
    </row>
    <row r="661" spans="20:28" ht="18.75" customHeight="1">
      <c r="T661" s="1"/>
      <c r="X661" s="1" t="s">
        <v>130</v>
      </c>
      <c r="Y661" s="1" t="s">
        <v>853</v>
      </c>
      <c r="AA661" s="78" t="s">
        <v>367</v>
      </c>
      <c r="AB661" s="79" t="s">
        <v>679</v>
      </c>
    </row>
    <row r="662" spans="20:28" ht="18.75" customHeight="1">
      <c r="T662" s="1"/>
      <c r="X662" s="1" t="s">
        <v>131</v>
      </c>
      <c r="Y662" s="1" t="s">
        <v>854</v>
      </c>
      <c r="AA662" s="78" t="s">
        <v>368</v>
      </c>
      <c r="AB662" s="79" t="s">
        <v>679</v>
      </c>
    </row>
    <row r="663" spans="20:28" ht="18.75" customHeight="1">
      <c r="T663" s="1"/>
      <c r="X663" s="1" t="s">
        <v>132</v>
      </c>
      <c r="Y663" s="1" t="s">
        <v>855</v>
      </c>
      <c r="AA663" s="78" t="s">
        <v>369</v>
      </c>
      <c r="AB663" s="79" t="s">
        <v>679</v>
      </c>
    </row>
    <row r="664" spans="20:28" ht="18.75" customHeight="1">
      <c r="T664" s="1"/>
      <c r="X664" s="1" t="s">
        <v>133</v>
      </c>
      <c r="Y664" s="1" t="s">
        <v>856</v>
      </c>
      <c r="AA664" s="78" t="s">
        <v>370</v>
      </c>
      <c r="AB664" s="79" t="s">
        <v>679</v>
      </c>
    </row>
    <row r="665" spans="20:28" ht="18.75" customHeight="1">
      <c r="T665" s="1"/>
      <c r="X665" s="1" t="s">
        <v>134</v>
      </c>
      <c r="Y665" s="1" t="s">
        <v>857</v>
      </c>
      <c r="AA665" s="78" t="s">
        <v>371</v>
      </c>
      <c r="AB665" s="79" t="s">
        <v>679</v>
      </c>
    </row>
    <row r="666" spans="20:28" ht="18.75" customHeight="1">
      <c r="T666" s="1"/>
      <c r="X666" s="1" t="s">
        <v>135</v>
      </c>
      <c r="Y666" s="1" t="s">
        <v>858</v>
      </c>
      <c r="AA666" s="78" t="s">
        <v>372</v>
      </c>
      <c r="AB666" s="79" t="s">
        <v>679</v>
      </c>
    </row>
    <row r="667" spans="20:28" ht="18.75" customHeight="1">
      <c r="T667" s="1"/>
      <c r="X667" s="1" t="s">
        <v>136</v>
      </c>
      <c r="Y667" s="1" t="s">
        <v>859</v>
      </c>
      <c r="AA667" s="78" t="s">
        <v>373</v>
      </c>
      <c r="AB667" s="79" t="s">
        <v>679</v>
      </c>
    </row>
    <row r="668" spans="20:28" ht="18.75" customHeight="1">
      <c r="T668" s="1"/>
      <c r="X668" s="1" t="s">
        <v>137</v>
      </c>
      <c r="Y668" s="1" t="s">
        <v>860</v>
      </c>
      <c r="AA668" s="78" t="s">
        <v>374</v>
      </c>
      <c r="AB668" s="79" t="s">
        <v>679</v>
      </c>
    </row>
    <row r="669" spans="20:28" ht="18.75" customHeight="1">
      <c r="T669" s="1"/>
      <c r="X669" s="1" t="s">
        <v>138</v>
      </c>
      <c r="Y669" s="1" t="s">
        <v>861</v>
      </c>
      <c r="AA669" s="78" t="s">
        <v>374</v>
      </c>
      <c r="AB669" s="79" t="s">
        <v>679</v>
      </c>
    </row>
    <row r="670" spans="20:28" ht="18.75" customHeight="1">
      <c r="T670" s="1"/>
      <c r="X670" s="1" t="s">
        <v>139</v>
      </c>
      <c r="Y670" s="1" t="s">
        <v>862</v>
      </c>
      <c r="AA670" s="78" t="s">
        <v>375</v>
      </c>
      <c r="AB670" s="79" t="s">
        <v>679</v>
      </c>
    </row>
    <row r="671" spans="20:28" ht="18.75" customHeight="1">
      <c r="T671" s="1"/>
      <c r="X671" s="1" t="s">
        <v>140</v>
      </c>
      <c r="Y671" s="1" t="s">
        <v>863</v>
      </c>
      <c r="AA671" s="78" t="s">
        <v>376</v>
      </c>
      <c r="AB671" s="79" t="s">
        <v>679</v>
      </c>
    </row>
    <row r="672" spans="20:28" ht="18.75" customHeight="1">
      <c r="T672" s="1"/>
      <c r="X672" s="1" t="s">
        <v>141</v>
      </c>
      <c r="Y672" s="1" t="s">
        <v>864</v>
      </c>
      <c r="AA672" s="78" t="s">
        <v>377</v>
      </c>
      <c r="AB672" s="79" t="s">
        <v>679</v>
      </c>
    </row>
    <row r="673" spans="20:28" ht="18.75" customHeight="1">
      <c r="T673" s="1"/>
      <c r="X673" s="1" t="s">
        <v>142</v>
      </c>
      <c r="Y673" s="1" t="s">
        <v>865</v>
      </c>
      <c r="AA673" s="78" t="s">
        <v>378</v>
      </c>
      <c r="AB673" s="79" t="s">
        <v>679</v>
      </c>
    </row>
    <row r="674" spans="20:28" ht="18.75" customHeight="1">
      <c r="T674" s="1"/>
      <c r="X674" s="1" t="s">
        <v>143</v>
      </c>
      <c r="Y674" s="1" t="s">
        <v>866</v>
      </c>
      <c r="AA674" s="78" t="s">
        <v>380</v>
      </c>
      <c r="AB674" s="79" t="s">
        <v>679</v>
      </c>
    </row>
    <row r="675" spans="20:28" ht="18.75" customHeight="1">
      <c r="T675" s="1"/>
      <c r="X675" s="1" t="s">
        <v>149</v>
      </c>
      <c r="Y675" s="1" t="s">
        <v>867</v>
      </c>
      <c r="AA675" s="78" t="s">
        <v>381</v>
      </c>
      <c r="AB675" s="79" t="s">
        <v>679</v>
      </c>
    </row>
    <row r="676" spans="20:28" ht="18.75" customHeight="1">
      <c r="T676" s="1"/>
      <c r="X676" s="1" t="s">
        <v>150</v>
      </c>
      <c r="Y676" s="1" t="s">
        <v>868</v>
      </c>
      <c r="AA676" s="78" t="s">
        <v>382</v>
      </c>
      <c r="AB676" s="79" t="s">
        <v>679</v>
      </c>
    </row>
    <row r="677" spans="20:28" ht="18.75" customHeight="1">
      <c r="T677" s="1"/>
      <c r="X677" s="1" t="s">
        <v>154</v>
      </c>
      <c r="Y677" s="1" t="s">
        <v>869</v>
      </c>
      <c r="AA677" s="78" t="s">
        <v>383</v>
      </c>
      <c r="AB677" s="79" t="s">
        <v>679</v>
      </c>
    </row>
    <row r="678" spans="20:28" ht="18.75" customHeight="1">
      <c r="T678" s="1"/>
      <c r="X678" s="1" t="s">
        <v>155</v>
      </c>
      <c r="Y678" s="1" t="s">
        <v>870</v>
      </c>
      <c r="AA678" s="78" t="s">
        <v>384</v>
      </c>
      <c r="AB678" s="79" t="s">
        <v>679</v>
      </c>
    </row>
    <row r="679" spans="20:28" ht="18.75" customHeight="1">
      <c r="T679" s="1"/>
      <c r="X679" s="1" t="s">
        <v>156</v>
      </c>
      <c r="Y679" s="1" t="s">
        <v>871</v>
      </c>
      <c r="AA679" s="78" t="s">
        <v>385</v>
      </c>
      <c r="AB679" s="79" t="s">
        <v>679</v>
      </c>
    </row>
    <row r="680" spans="20:28" ht="18.75" customHeight="1">
      <c r="T680" s="1"/>
      <c r="X680" s="1" t="s">
        <v>102</v>
      </c>
      <c r="Y680" s="1" t="s">
        <v>872</v>
      </c>
      <c r="AA680" s="78" t="s">
        <v>386</v>
      </c>
      <c r="AB680" s="79" t="s">
        <v>679</v>
      </c>
    </row>
    <row r="681" spans="20:28" ht="18.75" customHeight="1">
      <c r="T681" s="1"/>
      <c r="X681" s="1" t="s">
        <v>111</v>
      </c>
      <c r="Y681" s="1" t="s">
        <v>873</v>
      </c>
      <c r="AA681" s="78" t="s">
        <v>387</v>
      </c>
      <c r="AB681" s="79" t="s">
        <v>679</v>
      </c>
    </row>
    <row r="682" spans="20:28" ht="18.75" customHeight="1">
      <c r="T682" s="1"/>
      <c r="X682" s="1" t="s">
        <v>215</v>
      </c>
      <c r="Y682" s="1" t="s">
        <v>874</v>
      </c>
      <c r="AA682" s="78" t="s">
        <v>388</v>
      </c>
      <c r="AB682" s="79" t="s">
        <v>679</v>
      </c>
    </row>
    <row r="683" spans="20:28" ht="18.75" customHeight="1">
      <c r="T683" s="1"/>
      <c r="X683" s="1" t="s">
        <v>216</v>
      </c>
      <c r="Y683" s="1" t="s">
        <v>875</v>
      </c>
      <c r="AA683" s="78" t="s">
        <v>389</v>
      </c>
      <c r="AB683" s="79" t="s">
        <v>679</v>
      </c>
    </row>
    <row r="684" spans="20:28" ht="18.75" customHeight="1">
      <c r="T684" s="1"/>
      <c r="X684" s="1" t="s">
        <v>217</v>
      </c>
      <c r="Y684" s="1" t="s">
        <v>876</v>
      </c>
      <c r="AA684" s="78" t="s">
        <v>390</v>
      </c>
      <c r="AB684" s="79" t="s">
        <v>679</v>
      </c>
    </row>
    <row r="685" spans="20:28" ht="18.75" customHeight="1">
      <c r="T685" s="1"/>
      <c r="X685" s="1" t="s">
        <v>218</v>
      </c>
      <c r="Y685" s="1" t="s">
        <v>877</v>
      </c>
      <c r="AA685" s="78" t="s">
        <v>391</v>
      </c>
      <c r="AB685" s="79" t="s">
        <v>679</v>
      </c>
    </row>
    <row r="686" spans="20:28" ht="18.75" customHeight="1">
      <c r="T686" s="1"/>
      <c r="X686" s="1" t="s">
        <v>219</v>
      </c>
      <c r="Y686" s="1" t="s">
        <v>878</v>
      </c>
      <c r="AA686" s="78" t="s">
        <v>392</v>
      </c>
      <c r="AB686" s="79" t="s">
        <v>679</v>
      </c>
    </row>
    <row r="687" spans="20:28" ht="18.75" customHeight="1">
      <c r="T687" s="1"/>
      <c r="X687" s="1" t="s">
        <v>220</v>
      </c>
      <c r="Y687" s="1" t="s">
        <v>879</v>
      </c>
      <c r="AA687" s="78" t="s">
        <v>393</v>
      </c>
      <c r="AB687" s="79" t="s">
        <v>679</v>
      </c>
    </row>
    <row r="688" spans="20:28" ht="18.75" customHeight="1">
      <c r="T688" s="1"/>
      <c r="X688" s="1" t="s">
        <v>221</v>
      </c>
      <c r="Y688" s="1" t="s">
        <v>880</v>
      </c>
      <c r="AA688" s="78" t="s">
        <v>394</v>
      </c>
      <c r="AB688" s="79" t="s">
        <v>679</v>
      </c>
    </row>
    <row r="689" spans="20:28" ht="18.75" customHeight="1">
      <c r="T689" s="1"/>
      <c r="X689" s="1" t="s">
        <v>222</v>
      </c>
      <c r="Y689" s="1" t="s">
        <v>881</v>
      </c>
      <c r="AA689" s="78" t="s">
        <v>395</v>
      </c>
      <c r="AB689" s="79" t="s">
        <v>679</v>
      </c>
    </row>
    <row r="690" spans="20:28" ht="18.75" customHeight="1">
      <c r="T690" s="1"/>
      <c r="X690" s="1" t="s">
        <v>223</v>
      </c>
      <c r="Y690" s="1" t="s">
        <v>882</v>
      </c>
      <c r="AA690" s="78" t="s">
        <v>396</v>
      </c>
      <c r="AB690" s="79" t="s">
        <v>679</v>
      </c>
    </row>
    <row r="691" spans="20:28" ht="18.75" customHeight="1">
      <c r="T691" s="1"/>
      <c r="X691" s="1" t="s">
        <v>224</v>
      </c>
      <c r="Y691" s="1" t="s">
        <v>883</v>
      </c>
      <c r="AA691" s="78" t="s">
        <v>397</v>
      </c>
      <c r="AB691" s="79" t="s">
        <v>679</v>
      </c>
    </row>
    <row r="692" spans="20:28" ht="18.75" customHeight="1">
      <c r="T692" s="1"/>
      <c r="X692" s="1" t="s">
        <v>225</v>
      </c>
      <c r="Y692" s="1" t="s">
        <v>884</v>
      </c>
      <c r="AA692" s="78" t="s">
        <v>602</v>
      </c>
      <c r="AB692" s="79" t="s">
        <v>679</v>
      </c>
    </row>
    <row r="693" spans="20:28" ht="18.75" customHeight="1">
      <c r="T693" s="1"/>
      <c r="X693" s="1" t="s">
        <v>226</v>
      </c>
      <c r="Y693" s="1" t="s">
        <v>885</v>
      </c>
      <c r="AA693" s="78" t="s">
        <v>603</v>
      </c>
      <c r="AB693" s="79" t="s">
        <v>679</v>
      </c>
    </row>
    <row r="694" spans="20:28" ht="18.75" customHeight="1">
      <c r="T694" s="1"/>
      <c r="X694" s="1" t="s">
        <v>227</v>
      </c>
      <c r="Y694" s="1" t="s">
        <v>886</v>
      </c>
      <c r="AA694" s="78" t="s">
        <v>604</v>
      </c>
      <c r="AB694" s="79" t="s">
        <v>679</v>
      </c>
    </row>
    <row r="695" spans="20:28" ht="18.75" customHeight="1">
      <c r="T695" s="1"/>
      <c r="X695" s="1" t="s">
        <v>228</v>
      </c>
      <c r="Y695" s="1" t="s">
        <v>887</v>
      </c>
      <c r="AA695" s="78" t="s">
        <v>605</v>
      </c>
      <c r="AB695" s="79" t="s">
        <v>679</v>
      </c>
    </row>
    <row r="696" spans="20:28" ht="18.75" customHeight="1">
      <c r="T696" s="1"/>
      <c r="X696" s="1" t="s">
        <v>229</v>
      </c>
      <c r="Y696" s="1" t="s">
        <v>888</v>
      </c>
      <c r="AA696" s="78" t="s">
        <v>606</v>
      </c>
      <c r="AB696" s="79" t="s">
        <v>679</v>
      </c>
    </row>
    <row r="697" spans="20:28" ht="18.75" customHeight="1">
      <c r="T697" s="1"/>
      <c r="X697" s="1" t="s">
        <v>230</v>
      </c>
      <c r="Y697" s="1" t="s">
        <v>889</v>
      </c>
      <c r="AA697" s="78" t="s">
        <v>607</v>
      </c>
      <c r="AB697" s="79" t="s">
        <v>679</v>
      </c>
    </row>
    <row r="698" spans="20:28" ht="18.75" customHeight="1">
      <c r="T698" s="1"/>
      <c r="X698" s="1" t="s">
        <v>231</v>
      </c>
      <c r="Y698" s="1" t="s">
        <v>890</v>
      </c>
      <c r="AA698" s="78" t="s">
        <v>608</v>
      </c>
      <c r="AB698" s="79" t="s">
        <v>679</v>
      </c>
    </row>
    <row r="699" spans="20:28" ht="18.75" customHeight="1">
      <c r="T699" s="1"/>
      <c r="X699" s="1" t="s">
        <v>232</v>
      </c>
      <c r="Y699" s="1" t="s">
        <v>891</v>
      </c>
      <c r="AA699" s="78" t="s">
        <v>609</v>
      </c>
      <c r="AB699" s="79" t="s">
        <v>679</v>
      </c>
    </row>
    <row r="700" spans="20:28" ht="18.75" customHeight="1">
      <c r="T700" s="1"/>
      <c r="X700" s="1" t="s">
        <v>233</v>
      </c>
      <c r="Y700" s="1" t="s">
        <v>892</v>
      </c>
      <c r="AA700" s="78" t="s">
        <v>610</v>
      </c>
      <c r="AB700" s="79" t="s">
        <v>679</v>
      </c>
    </row>
    <row r="701" spans="20:28" ht="18.75" customHeight="1">
      <c r="T701" s="1"/>
      <c r="X701" s="1" t="s">
        <v>234</v>
      </c>
      <c r="Y701" s="1" t="s">
        <v>893</v>
      </c>
      <c r="AA701" s="78" t="s">
        <v>611</v>
      </c>
      <c r="AB701" s="79" t="s">
        <v>679</v>
      </c>
    </row>
    <row r="702" spans="20:28" ht="18.75" customHeight="1">
      <c r="T702" s="1"/>
      <c r="X702" s="1" t="s">
        <v>894</v>
      </c>
      <c r="Y702" s="1" t="s">
        <v>895</v>
      </c>
      <c r="AA702" s="78" t="s">
        <v>612</v>
      </c>
      <c r="AB702" s="79" t="s">
        <v>679</v>
      </c>
    </row>
    <row r="703" spans="20:28" ht="18.75" customHeight="1">
      <c r="T703" s="1"/>
      <c r="X703" s="1" t="s">
        <v>896</v>
      </c>
      <c r="Y703" s="1" t="s">
        <v>897</v>
      </c>
      <c r="AA703" s="78" t="s">
        <v>613</v>
      </c>
      <c r="AB703" s="79" t="s">
        <v>679</v>
      </c>
    </row>
    <row r="704" spans="20:28" ht="18.75" customHeight="1">
      <c r="T704" s="1"/>
      <c r="X704" s="1" t="s">
        <v>235</v>
      </c>
      <c r="Y704" s="1" t="s">
        <v>898</v>
      </c>
      <c r="AA704" s="78" t="s">
        <v>614</v>
      </c>
      <c r="AB704" s="79" t="s">
        <v>679</v>
      </c>
    </row>
    <row r="705" spans="20:28" ht="18.75" customHeight="1">
      <c r="T705" s="1"/>
      <c r="X705" s="1" t="s">
        <v>899</v>
      </c>
      <c r="Y705" s="1" t="s">
        <v>900</v>
      </c>
      <c r="AA705" s="78" t="s">
        <v>615</v>
      </c>
      <c r="AB705" s="79" t="s">
        <v>679</v>
      </c>
    </row>
    <row r="706" spans="20:28" ht="18.75" customHeight="1">
      <c r="T706" s="1"/>
      <c r="X706" s="1" t="s">
        <v>236</v>
      </c>
      <c r="Y706" s="1" t="s">
        <v>901</v>
      </c>
      <c r="AA706" s="78" t="s">
        <v>616</v>
      </c>
      <c r="AB706" s="79" t="s">
        <v>679</v>
      </c>
    </row>
    <row r="707" spans="20:28" ht="18.75" customHeight="1">
      <c r="T707" s="1"/>
      <c r="X707" s="1" t="s">
        <v>902</v>
      </c>
      <c r="Y707" s="1" t="s">
        <v>903</v>
      </c>
      <c r="AA707" s="78" t="s">
        <v>617</v>
      </c>
      <c r="AB707" s="79" t="s">
        <v>679</v>
      </c>
    </row>
    <row r="708" spans="20:28" ht="18.75" customHeight="1">
      <c r="T708" s="1"/>
      <c r="X708" s="1" t="s">
        <v>237</v>
      </c>
      <c r="Y708" s="1" t="s">
        <v>904</v>
      </c>
      <c r="AA708" s="78" t="s">
        <v>618</v>
      </c>
      <c r="AB708" s="79" t="s">
        <v>679</v>
      </c>
    </row>
    <row r="709" spans="20:28" ht="18.75" customHeight="1">
      <c r="T709" s="1"/>
      <c r="X709" s="1" t="s">
        <v>905</v>
      </c>
      <c r="Y709" s="1" t="s">
        <v>906</v>
      </c>
      <c r="AA709" s="78" t="s">
        <v>619</v>
      </c>
      <c r="AB709" s="79" t="s">
        <v>679</v>
      </c>
    </row>
    <row r="710" spans="20:28" ht="18.75" customHeight="1">
      <c r="T710" s="1"/>
      <c r="X710" s="1" t="s">
        <v>238</v>
      </c>
      <c r="Y710" s="1" t="s">
        <v>907</v>
      </c>
      <c r="AA710" s="78" t="s">
        <v>620</v>
      </c>
      <c r="AB710" s="79" t="s">
        <v>679</v>
      </c>
    </row>
    <row r="711" spans="20:28" ht="18.75" customHeight="1">
      <c r="T711" s="1"/>
      <c r="X711" s="1" t="s">
        <v>908</v>
      </c>
      <c r="Y711" s="1" t="s">
        <v>909</v>
      </c>
      <c r="AA711" s="78" t="s">
        <v>621</v>
      </c>
      <c r="AB711" s="79" t="s">
        <v>679</v>
      </c>
    </row>
    <row r="712" spans="20:28" ht="18.75" customHeight="1">
      <c r="T712" s="1"/>
      <c r="X712" s="1" t="s">
        <v>239</v>
      </c>
      <c r="Y712" s="1" t="s">
        <v>910</v>
      </c>
      <c r="AA712" s="78" t="s">
        <v>622</v>
      </c>
      <c r="AB712" s="79" t="s">
        <v>679</v>
      </c>
    </row>
    <row r="713" spans="20:28" ht="18.75" customHeight="1">
      <c r="T713" s="1"/>
      <c r="X713" s="1" t="s">
        <v>911</v>
      </c>
      <c r="Y713" s="1" t="s">
        <v>912</v>
      </c>
      <c r="AA713" s="78" t="s">
        <v>623</v>
      </c>
      <c r="AB713" s="79" t="s">
        <v>679</v>
      </c>
    </row>
    <row r="714" spans="20:28" ht="18.75" customHeight="1">
      <c r="T714" s="1"/>
      <c r="X714" s="1" t="s">
        <v>240</v>
      </c>
      <c r="Y714" s="1" t="s">
        <v>913</v>
      </c>
      <c r="AA714" s="78" t="s">
        <v>914</v>
      </c>
      <c r="AB714" s="79" t="s">
        <v>679</v>
      </c>
    </row>
    <row r="715" spans="20:28" ht="18.75" customHeight="1">
      <c r="T715" s="1"/>
      <c r="X715" s="1" t="s">
        <v>241</v>
      </c>
      <c r="Y715" s="1" t="s">
        <v>915</v>
      </c>
      <c r="AA715" s="78" t="s">
        <v>624</v>
      </c>
      <c r="AB715" s="79" t="s">
        <v>679</v>
      </c>
    </row>
    <row r="716" spans="20:28" ht="18.75" customHeight="1">
      <c r="T716" s="1"/>
      <c r="X716" s="1" t="s">
        <v>242</v>
      </c>
      <c r="Y716" s="1" t="s">
        <v>916</v>
      </c>
      <c r="AA716" s="78" t="s">
        <v>625</v>
      </c>
      <c r="AB716" s="79" t="s">
        <v>679</v>
      </c>
    </row>
    <row r="717" spans="20:28" ht="18.75" customHeight="1">
      <c r="T717" s="1"/>
      <c r="X717" s="1" t="s">
        <v>243</v>
      </c>
      <c r="Y717" s="1" t="s">
        <v>917</v>
      </c>
      <c r="AA717" s="78" t="s">
        <v>626</v>
      </c>
      <c r="AB717" s="79" t="s">
        <v>679</v>
      </c>
    </row>
    <row r="718" spans="20:28" ht="18.75" customHeight="1">
      <c r="T718" s="1"/>
      <c r="X718" s="1" t="s">
        <v>244</v>
      </c>
      <c r="Y718" s="1" t="s">
        <v>918</v>
      </c>
      <c r="AA718" s="78" t="s">
        <v>627</v>
      </c>
      <c r="AB718" s="79" t="s">
        <v>679</v>
      </c>
    </row>
    <row r="719" spans="20:28" ht="18.75" customHeight="1">
      <c r="T719" s="1"/>
      <c r="X719" s="1" t="s">
        <v>245</v>
      </c>
      <c r="Y719" s="1" t="s">
        <v>919</v>
      </c>
      <c r="AA719" s="78" t="s">
        <v>628</v>
      </c>
      <c r="AB719" s="79" t="s">
        <v>679</v>
      </c>
    </row>
    <row r="720" spans="20:28" ht="18.75" customHeight="1">
      <c r="T720" s="1"/>
      <c r="X720" s="1" t="s">
        <v>246</v>
      </c>
      <c r="Y720" s="1" t="s">
        <v>920</v>
      </c>
      <c r="AA720" s="78" t="s">
        <v>629</v>
      </c>
      <c r="AB720" s="79" t="s">
        <v>679</v>
      </c>
    </row>
    <row r="721" spans="20:28" ht="18.75" customHeight="1">
      <c r="T721" s="1"/>
      <c r="X721" s="1" t="s">
        <v>158</v>
      </c>
      <c r="Y721" s="1" t="s">
        <v>921</v>
      </c>
      <c r="AA721" s="78" t="s">
        <v>630</v>
      </c>
      <c r="AB721" s="79" t="s">
        <v>679</v>
      </c>
    </row>
    <row r="722" spans="20:28" ht="18.75" customHeight="1">
      <c r="T722" s="1"/>
      <c r="X722" s="1" t="s">
        <v>159</v>
      </c>
      <c r="Y722" s="1" t="s">
        <v>922</v>
      </c>
      <c r="AA722" s="78" t="s">
        <v>631</v>
      </c>
      <c r="AB722" s="79" t="s">
        <v>679</v>
      </c>
    </row>
    <row r="723" spans="20:28" ht="18.75" customHeight="1">
      <c r="T723" s="1"/>
      <c r="X723" s="1" t="s">
        <v>160</v>
      </c>
      <c r="Y723" s="1" t="s">
        <v>923</v>
      </c>
      <c r="AA723" s="78" t="s">
        <v>632</v>
      </c>
      <c r="AB723" s="79" t="s">
        <v>679</v>
      </c>
    </row>
    <row r="724" spans="20:28" ht="18.75" customHeight="1">
      <c r="T724" s="1"/>
      <c r="X724" s="1" t="s">
        <v>161</v>
      </c>
      <c r="Y724" s="1" t="s">
        <v>924</v>
      </c>
      <c r="AA724" s="78" t="s">
        <v>633</v>
      </c>
      <c r="AB724" s="79" t="s">
        <v>679</v>
      </c>
    </row>
    <row r="725" spans="20:28" ht="18.75" customHeight="1">
      <c r="T725" s="1"/>
      <c r="X725" s="1" t="s">
        <v>162</v>
      </c>
      <c r="Y725" s="1" t="s">
        <v>925</v>
      </c>
      <c r="AA725" s="78" t="s">
        <v>634</v>
      </c>
      <c r="AB725" s="79" t="s">
        <v>679</v>
      </c>
    </row>
    <row r="726" spans="20:28" ht="18.75" customHeight="1">
      <c r="T726" s="1"/>
      <c r="X726" s="1" t="s">
        <v>926</v>
      </c>
      <c r="Y726" s="1" t="s">
        <v>927</v>
      </c>
      <c r="AA726" s="78" t="s">
        <v>635</v>
      </c>
      <c r="AB726" s="79" t="s">
        <v>679</v>
      </c>
    </row>
    <row r="727" spans="20:28" ht="18.75" customHeight="1">
      <c r="T727" s="1"/>
      <c r="X727" s="1" t="s">
        <v>163</v>
      </c>
      <c r="Y727" s="1" t="s">
        <v>928</v>
      </c>
      <c r="AA727" s="78" t="s">
        <v>636</v>
      </c>
      <c r="AB727" s="79" t="s">
        <v>679</v>
      </c>
    </row>
    <row r="728" spans="20:28" ht="18.75" customHeight="1">
      <c r="T728" s="1"/>
      <c r="X728" s="1" t="s">
        <v>164</v>
      </c>
      <c r="Y728" s="1" t="s">
        <v>929</v>
      </c>
      <c r="AA728" s="78" t="s">
        <v>637</v>
      </c>
      <c r="AB728" s="79" t="s">
        <v>679</v>
      </c>
    </row>
    <row r="729" spans="20:28" ht="18.75" customHeight="1">
      <c r="T729" s="1"/>
      <c r="X729" s="1" t="s">
        <v>165</v>
      </c>
      <c r="Y729" s="1" t="s">
        <v>930</v>
      </c>
      <c r="AA729" s="78" t="s">
        <v>638</v>
      </c>
      <c r="AB729" s="79" t="s">
        <v>679</v>
      </c>
    </row>
    <row r="730" spans="20:28" ht="18.75" customHeight="1">
      <c r="T730" s="1"/>
      <c r="X730" s="1" t="s">
        <v>166</v>
      </c>
      <c r="Y730" s="1" t="s">
        <v>931</v>
      </c>
      <c r="AA730" s="78" t="s">
        <v>641</v>
      </c>
      <c r="AB730" s="79" t="s">
        <v>932</v>
      </c>
    </row>
    <row r="731" spans="20:28" ht="18.75" customHeight="1">
      <c r="T731" s="1"/>
      <c r="X731" s="1" t="s">
        <v>167</v>
      </c>
      <c r="Y731" s="1" t="s">
        <v>933</v>
      </c>
      <c r="AA731" s="78" t="s">
        <v>642</v>
      </c>
      <c r="AB731" s="79" t="s">
        <v>932</v>
      </c>
    </row>
    <row r="732" spans="20:28" ht="18.75" customHeight="1">
      <c r="T732" s="1"/>
      <c r="X732" s="1" t="s">
        <v>168</v>
      </c>
      <c r="Y732" s="1" t="s">
        <v>934</v>
      </c>
      <c r="AA732" s="78" t="s">
        <v>643</v>
      </c>
      <c r="AB732" s="79" t="s">
        <v>932</v>
      </c>
    </row>
    <row r="733" spans="20:28" ht="18.75" customHeight="1">
      <c r="T733" s="1"/>
      <c r="X733" s="1" t="s">
        <v>169</v>
      </c>
      <c r="Y733" s="1" t="s">
        <v>935</v>
      </c>
      <c r="AA733" s="78" t="s">
        <v>644</v>
      </c>
      <c r="AB733" s="79" t="s">
        <v>932</v>
      </c>
    </row>
    <row r="734" spans="20:28" ht="18.75" customHeight="1">
      <c r="T734" s="1"/>
      <c r="X734" s="1" t="s">
        <v>936</v>
      </c>
      <c r="Y734" s="1" t="s">
        <v>937</v>
      </c>
      <c r="AA734" s="78" t="s">
        <v>647</v>
      </c>
      <c r="AB734" s="79" t="s">
        <v>938</v>
      </c>
    </row>
    <row r="735" spans="20:28" ht="18.75" customHeight="1">
      <c r="T735" s="1"/>
      <c r="X735" s="1" t="s">
        <v>170</v>
      </c>
      <c r="Y735" s="1" t="s">
        <v>939</v>
      </c>
      <c r="AA735" s="78" t="s">
        <v>648</v>
      </c>
      <c r="AB735" s="79" t="s">
        <v>938</v>
      </c>
    </row>
    <row r="736" spans="20:28" ht="18.75" customHeight="1">
      <c r="T736" s="1"/>
      <c r="X736" s="1" t="s">
        <v>171</v>
      </c>
      <c r="Y736" s="1" t="s">
        <v>940</v>
      </c>
      <c r="AA736" s="78" t="s">
        <v>649</v>
      </c>
      <c r="AB736" s="79" t="s">
        <v>938</v>
      </c>
    </row>
    <row r="737" spans="20:28" ht="18.75" customHeight="1">
      <c r="T737" s="1"/>
      <c r="X737" s="1" t="s">
        <v>941</v>
      </c>
      <c r="Y737" s="1" t="s">
        <v>942</v>
      </c>
      <c r="AA737" s="78" t="s">
        <v>681</v>
      </c>
      <c r="AB737" s="79" t="s">
        <v>943</v>
      </c>
    </row>
    <row r="738" spans="20:28" ht="18.75" customHeight="1">
      <c r="T738" s="1"/>
      <c r="X738" s="1" t="s">
        <v>172</v>
      </c>
      <c r="Y738" s="1" t="s">
        <v>944</v>
      </c>
      <c r="AA738" s="78" t="s">
        <v>652</v>
      </c>
      <c r="AB738" s="79" t="s">
        <v>945</v>
      </c>
    </row>
    <row r="739" spans="20:28" ht="18.75" customHeight="1">
      <c r="T739" s="1"/>
      <c r="X739" s="1" t="s">
        <v>173</v>
      </c>
      <c r="Y739" s="1" t="s">
        <v>946</v>
      </c>
      <c r="AA739" s="78" t="s">
        <v>653</v>
      </c>
      <c r="AB739" s="79" t="s">
        <v>945</v>
      </c>
    </row>
    <row r="740" spans="20:28" ht="18.75" customHeight="1">
      <c r="T740" s="1"/>
      <c r="X740" s="1" t="s">
        <v>947</v>
      </c>
      <c r="Y740" s="1" t="s">
        <v>948</v>
      </c>
      <c r="AA740" s="78" t="s">
        <v>654</v>
      </c>
      <c r="AB740" s="79" t="s">
        <v>945</v>
      </c>
    </row>
    <row r="741" spans="20:28" ht="18.75" customHeight="1">
      <c r="T741" s="1"/>
      <c r="X741" s="1" t="s">
        <v>175</v>
      </c>
      <c r="Y741" s="1" t="s">
        <v>949</v>
      </c>
      <c r="AA741" s="78" t="s">
        <v>655</v>
      </c>
      <c r="AB741" s="79" t="s">
        <v>945</v>
      </c>
    </row>
    <row r="742" spans="20:28" ht="18.75" customHeight="1">
      <c r="T742" s="1"/>
      <c r="X742" s="1" t="s">
        <v>176</v>
      </c>
      <c r="Y742" s="1" t="s">
        <v>950</v>
      </c>
      <c r="AA742" s="78" t="s">
        <v>656</v>
      </c>
      <c r="AB742" s="79" t="s">
        <v>945</v>
      </c>
    </row>
    <row r="743" spans="20:28" ht="18.75" customHeight="1">
      <c r="T743" s="1"/>
      <c r="X743" s="1" t="s">
        <v>951</v>
      </c>
      <c r="Y743" s="1" t="s">
        <v>952</v>
      </c>
      <c r="AA743" s="78" t="s">
        <v>657</v>
      </c>
      <c r="AB743" s="79" t="s">
        <v>945</v>
      </c>
    </row>
    <row r="744" spans="20:28" ht="18.75" customHeight="1">
      <c r="T744" s="1"/>
      <c r="X744" s="1" t="s">
        <v>177</v>
      </c>
      <c r="Y744" s="1" t="s">
        <v>953</v>
      </c>
      <c r="AA744" s="78" t="s">
        <v>659</v>
      </c>
      <c r="AB744" s="79" t="s">
        <v>945</v>
      </c>
    </row>
    <row r="745" spans="20:28" ht="18.75" customHeight="1">
      <c r="T745" s="1"/>
      <c r="X745" s="1" t="s">
        <v>178</v>
      </c>
      <c r="Y745" s="1" t="s">
        <v>954</v>
      </c>
      <c r="AA745" s="78" t="s">
        <v>660</v>
      </c>
      <c r="AB745" s="79" t="s">
        <v>945</v>
      </c>
    </row>
    <row r="746" spans="20:28" ht="18.75" customHeight="1">
      <c r="T746" s="1"/>
      <c r="X746" s="1" t="s">
        <v>955</v>
      </c>
      <c r="Y746" s="1" t="s">
        <v>956</v>
      </c>
      <c r="AA746" s="78" t="s">
        <v>661</v>
      </c>
      <c r="AB746" s="79" t="s">
        <v>945</v>
      </c>
    </row>
    <row r="747" spans="20:28" ht="18.75" customHeight="1">
      <c r="T747" s="1"/>
      <c r="X747" s="1" t="s">
        <v>179</v>
      </c>
      <c r="Y747" s="1" t="s">
        <v>957</v>
      </c>
      <c r="AA747" s="78" t="s">
        <v>663</v>
      </c>
      <c r="AB747" s="79" t="s">
        <v>945</v>
      </c>
    </row>
    <row r="748" spans="20:28" ht="18.75" customHeight="1">
      <c r="T748" s="1"/>
      <c r="X748" s="1" t="s">
        <v>180</v>
      </c>
      <c r="Y748" s="1" t="s">
        <v>958</v>
      </c>
      <c r="AA748" s="78" t="s">
        <v>665</v>
      </c>
      <c r="AB748" s="79" t="s">
        <v>945</v>
      </c>
    </row>
    <row r="749" spans="20:28" ht="18.75" customHeight="1">
      <c r="T749" s="1"/>
      <c r="X749" s="1" t="s">
        <v>959</v>
      </c>
      <c r="Y749" s="1" t="s">
        <v>960</v>
      </c>
      <c r="AA749" s="78" t="s">
        <v>671</v>
      </c>
      <c r="AB749" s="79" t="s">
        <v>961</v>
      </c>
    </row>
    <row r="750" spans="20:28" ht="18.75" customHeight="1">
      <c r="T750" s="1"/>
      <c r="X750" s="1" t="s">
        <v>181</v>
      </c>
      <c r="Y750" s="1" t="s">
        <v>962</v>
      </c>
      <c r="AA750" s="78" t="s">
        <v>672</v>
      </c>
      <c r="AB750" s="79" t="s">
        <v>961</v>
      </c>
    </row>
    <row r="751" spans="20:28" ht="18.75" customHeight="1">
      <c r="T751" s="1"/>
      <c r="X751" s="1" t="s">
        <v>182</v>
      </c>
      <c r="Y751" s="1" t="s">
        <v>963</v>
      </c>
      <c r="AA751" s="78" t="s">
        <v>675</v>
      </c>
      <c r="AB751" s="79" t="s">
        <v>964</v>
      </c>
    </row>
    <row r="752" spans="20:28" ht="18.75" customHeight="1">
      <c r="T752" s="1"/>
      <c r="X752" s="1" t="s">
        <v>965</v>
      </c>
      <c r="Y752" s="1" t="s">
        <v>966</v>
      </c>
      <c r="AA752" s="78" t="s">
        <v>676</v>
      </c>
      <c r="AB752" s="79" t="s">
        <v>964</v>
      </c>
    </row>
    <row r="753" spans="20:28" ht="18.75" customHeight="1">
      <c r="T753" s="1"/>
      <c r="X753" s="1" t="s">
        <v>183</v>
      </c>
      <c r="Y753" s="1" t="s">
        <v>967</v>
      </c>
      <c r="AA753" s="78" t="s">
        <v>23</v>
      </c>
      <c r="AB753" s="79" t="s">
        <v>968</v>
      </c>
    </row>
    <row r="754" spans="20:28" ht="18.75" customHeight="1">
      <c r="T754" s="1"/>
      <c r="X754" s="1" t="s">
        <v>184</v>
      </c>
      <c r="Y754" s="1" t="s">
        <v>969</v>
      </c>
      <c r="AA754" s="78" t="s">
        <v>26</v>
      </c>
      <c r="AB754" s="79" t="s">
        <v>968</v>
      </c>
    </row>
    <row r="755" spans="20:28" ht="18.75" customHeight="1">
      <c r="T755" s="1"/>
      <c r="X755" s="1" t="s">
        <v>970</v>
      </c>
      <c r="Y755" s="1" t="s">
        <v>971</v>
      </c>
      <c r="AA755" s="78" t="s">
        <v>27</v>
      </c>
      <c r="AB755" s="79" t="s">
        <v>968</v>
      </c>
    </row>
    <row r="756" spans="20:28" ht="18.75" customHeight="1">
      <c r="T756" s="1"/>
      <c r="X756" s="1" t="s">
        <v>185</v>
      </c>
      <c r="Y756" s="1" t="s">
        <v>972</v>
      </c>
      <c r="AA756" s="78" t="s">
        <v>28</v>
      </c>
      <c r="AB756" s="79" t="s">
        <v>968</v>
      </c>
    </row>
    <row r="757" spans="20:28" ht="18.75" customHeight="1">
      <c r="T757" s="1"/>
      <c r="X757" s="1" t="s">
        <v>186</v>
      </c>
      <c r="Y757" s="1" t="s">
        <v>973</v>
      </c>
      <c r="AA757" s="78" t="s">
        <v>29</v>
      </c>
      <c r="AB757" s="79" t="s">
        <v>968</v>
      </c>
    </row>
    <row r="758" spans="20:28" ht="18.75" customHeight="1">
      <c r="T758" s="1"/>
      <c r="X758" s="1" t="s">
        <v>974</v>
      </c>
      <c r="Y758" s="1" t="s">
        <v>975</v>
      </c>
      <c r="AA758" s="78" t="s">
        <v>30</v>
      </c>
      <c r="AB758" s="79" t="s">
        <v>968</v>
      </c>
    </row>
    <row r="759" spans="20:28" ht="18.75" customHeight="1">
      <c r="T759" s="1"/>
      <c r="X759" s="1" t="s">
        <v>187</v>
      </c>
      <c r="Y759" s="1" t="s">
        <v>976</v>
      </c>
      <c r="AA759" s="78" t="s">
        <v>31</v>
      </c>
      <c r="AB759" s="79" t="s">
        <v>968</v>
      </c>
    </row>
    <row r="760" spans="20:28" ht="18.75" customHeight="1">
      <c r="T760" s="1"/>
      <c r="X760" s="1" t="s">
        <v>188</v>
      </c>
      <c r="Y760" s="1" t="s">
        <v>977</v>
      </c>
      <c r="AA760" s="78" t="s">
        <v>32</v>
      </c>
      <c r="AB760" s="79" t="s">
        <v>968</v>
      </c>
    </row>
    <row r="761" spans="20:28" ht="18.75" customHeight="1">
      <c r="T761" s="1"/>
      <c r="X761" s="1" t="s">
        <v>978</v>
      </c>
      <c r="Y761" s="1" t="s">
        <v>979</v>
      </c>
      <c r="AA761" s="78" t="s">
        <v>33</v>
      </c>
      <c r="AB761" s="79" t="s">
        <v>968</v>
      </c>
    </row>
    <row r="762" spans="20:28" ht="18.75" customHeight="1">
      <c r="T762" s="1"/>
      <c r="X762" s="1" t="s">
        <v>189</v>
      </c>
      <c r="Y762" s="1" t="s">
        <v>980</v>
      </c>
      <c r="AA762" s="78" t="s">
        <v>34</v>
      </c>
      <c r="AB762" s="79" t="s">
        <v>968</v>
      </c>
    </row>
    <row r="763" spans="20:28" ht="18.75" customHeight="1">
      <c r="T763" s="1"/>
      <c r="X763" s="1" t="s">
        <v>981</v>
      </c>
      <c r="Y763" s="1" t="s">
        <v>982</v>
      </c>
      <c r="AA763" s="78" t="s">
        <v>35</v>
      </c>
      <c r="AB763" s="79" t="s">
        <v>968</v>
      </c>
    </row>
    <row r="764" spans="20:28" ht="18.75" customHeight="1">
      <c r="T764" s="1"/>
      <c r="X764" s="1" t="s">
        <v>190</v>
      </c>
      <c r="Y764" s="1" t="s">
        <v>983</v>
      </c>
      <c r="AA764" s="78" t="s">
        <v>36</v>
      </c>
      <c r="AB764" s="79" t="s">
        <v>968</v>
      </c>
    </row>
    <row r="765" spans="20:28" ht="18.75" customHeight="1">
      <c r="T765" s="1"/>
      <c r="X765" s="1" t="s">
        <v>984</v>
      </c>
      <c r="Y765" s="1" t="s">
        <v>985</v>
      </c>
      <c r="AA765" s="78" t="s">
        <v>37</v>
      </c>
      <c r="AB765" s="79" t="s">
        <v>968</v>
      </c>
    </row>
    <row r="766" spans="20:28" ht="18.75" customHeight="1">
      <c r="T766" s="1"/>
      <c r="X766" s="1" t="s">
        <v>191</v>
      </c>
      <c r="Y766" s="1" t="s">
        <v>986</v>
      </c>
      <c r="AA766" s="78" t="s">
        <v>38</v>
      </c>
      <c r="AB766" s="79" t="s">
        <v>968</v>
      </c>
    </row>
    <row r="767" spans="20:28" ht="18.75" customHeight="1">
      <c r="T767" s="1"/>
      <c r="X767" s="1" t="s">
        <v>987</v>
      </c>
      <c r="Y767" s="1" t="s">
        <v>988</v>
      </c>
      <c r="AA767" s="78" t="s">
        <v>39</v>
      </c>
      <c r="AB767" s="79" t="s">
        <v>968</v>
      </c>
    </row>
    <row r="768" spans="20:28" ht="18.75" customHeight="1">
      <c r="T768" s="1"/>
      <c r="X768" s="1" t="s">
        <v>192</v>
      </c>
      <c r="Y768" s="1" t="s">
        <v>989</v>
      </c>
      <c r="AA768" s="78" t="s">
        <v>40</v>
      </c>
      <c r="AB768" s="79" t="s">
        <v>968</v>
      </c>
    </row>
    <row r="769" spans="20:28" ht="18.75" customHeight="1">
      <c r="T769" s="1"/>
      <c r="X769" s="1" t="s">
        <v>990</v>
      </c>
      <c r="Y769" s="1" t="s">
        <v>991</v>
      </c>
      <c r="AA769" s="78" t="s">
        <v>41</v>
      </c>
      <c r="AB769" s="79" t="s">
        <v>968</v>
      </c>
    </row>
    <row r="770" spans="20:28" ht="18.75" customHeight="1">
      <c r="T770" s="1"/>
      <c r="X770" s="1" t="s">
        <v>193</v>
      </c>
      <c r="Y770" s="1" t="s">
        <v>992</v>
      </c>
      <c r="AA770" s="78" t="s">
        <v>42</v>
      </c>
      <c r="AB770" s="79" t="s">
        <v>968</v>
      </c>
    </row>
    <row r="771" spans="20:28" ht="18.75" customHeight="1">
      <c r="T771" s="1"/>
      <c r="X771" s="1" t="s">
        <v>194</v>
      </c>
      <c r="Y771" s="1" t="s">
        <v>993</v>
      </c>
      <c r="AA771" s="78" t="s">
        <v>43</v>
      </c>
      <c r="AB771" s="79" t="s">
        <v>968</v>
      </c>
    </row>
    <row r="772" spans="20:28" ht="18.75" customHeight="1">
      <c r="T772" s="1"/>
      <c r="X772" s="1" t="s">
        <v>195</v>
      </c>
      <c r="Y772" s="1" t="s">
        <v>994</v>
      </c>
      <c r="AA772" s="78" t="s">
        <v>44</v>
      </c>
      <c r="AB772" s="79" t="s">
        <v>968</v>
      </c>
    </row>
    <row r="773" spans="20:28" ht="18.75" customHeight="1">
      <c r="T773" s="1"/>
      <c r="X773" s="1" t="s">
        <v>196</v>
      </c>
      <c r="Y773" s="1" t="s">
        <v>995</v>
      </c>
      <c r="AA773" s="78" t="s">
        <v>45</v>
      </c>
      <c r="AB773" s="79" t="s">
        <v>968</v>
      </c>
    </row>
    <row r="774" spans="20:28" ht="18.75" customHeight="1">
      <c r="T774" s="1"/>
      <c r="X774" s="1" t="s">
        <v>197</v>
      </c>
      <c r="Y774" s="1" t="s">
        <v>996</v>
      </c>
      <c r="AA774" s="78" t="s">
        <v>46</v>
      </c>
      <c r="AB774" s="79" t="s">
        <v>968</v>
      </c>
    </row>
    <row r="775" spans="20:28" ht="18.75" customHeight="1">
      <c r="T775" s="1"/>
      <c r="X775" s="1" t="s">
        <v>198</v>
      </c>
      <c r="Y775" s="1" t="s">
        <v>997</v>
      </c>
      <c r="AA775" s="78" t="s">
        <v>47</v>
      </c>
      <c r="AB775" s="79" t="s">
        <v>968</v>
      </c>
    </row>
    <row r="776" spans="20:28" ht="18.75" customHeight="1">
      <c r="T776" s="1"/>
      <c r="X776" s="1" t="s">
        <v>199</v>
      </c>
      <c r="Y776" s="1" t="s">
        <v>998</v>
      </c>
      <c r="AA776" s="78" t="s">
        <v>48</v>
      </c>
      <c r="AB776" s="79" t="s">
        <v>968</v>
      </c>
    </row>
    <row r="777" spans="20:28" ht="18.75" customHeight="1">
      <c r="T777" s="1"/>
      <c r="X777" s="1" t="s">
        <v>200</v>
      </c>
      <c r="Y777" s="1" t="s">
        <v>999</v>
      </c>
      <c r="AA777" s="78" t="s">
        <v>50</v>
      </c>
      <c r="AB777" s="79" t="s">
        <v>968</v>
      </c>
    </row>
    <row r="778" spans="20:28" ht="18.75" customHeight="1">
      <c r="T778" s="1"/>
      <c r="X778" s="1" t="s">
        <v>201</v>
      </c>
      <c r="Y778" s="1" t="s">
        <v>1000</v>
      </c>
      <c r="AA778" s="78" t="s">
        <v>51</v>
      </c>
      <c r="AB778" s="79" t="s">
        <v>968</v>
      </c>
    </row>
    <row r="779" spans="20:28" ht="18.75" customHeight="1">
      <c r="T779" s="1"/>
      <c r="X779" s="1" t="s">
        <v>202</v>
      </c>
      <c r="Y779" s="1" t="s">
        <v>1001</v>
      </c>
      <c r="AA779" s="78" t="s">
        <v>52</v>
      </c>
      <c r="AB779" s="79" t="s">
        <v>968</v>
      </c>
    </row>
    <row r="780" spans="20:28" ht="18.75" customHeight="1">
      <c r="T780" s="1"/>
      <c r="X780" s="1" t="s">
        <v>203</v>
      </c>
      <c r="Y780" s="1" t="s">
        <v>1002</v>
      </c>
      <c r="AA780" s="78" t="s">
        <v>54</v>
      </c>
      <c r="AB780" s="79" t="s">
        <v>968</v>
      </c>
    </row>
    <row r="781" spans="20:28" ht="18.75" customHeight="1">
      <c r="T781" s="1"/>
      <c r="X781" s="1" t="s">
        <v>204</v>
      </c>
      <c r="Y781" s="1" t="s">
        <v>1003</v>
      </c>
      <c r="AA781" s="78" t="s">
        <v>55</v>
      </c>
      <c r="AB781" s="79" t="s">
        <v>968</v>
      </c>
    </row>
    <row r="782" spans="20:28" ht="18.75" customHeight="1">
      <c r="T782" s="1"/>
      <c r="X782" s="1" t="s">
        <v>205</v>
      </c>
      <c r="Y782" s="1" t="s">
        <v>1004</v>
      </c>
      <c r="AA782" s="78" t="s">
        <v>56</v>
      </c>
      <c r="AB782" s="79" t="s">
        <v>968</v>
      </c>
    </row>
    <row r="783" spans="20:28" ht="18.75" customHeight="1">
      <c r="T783" s="1"/>
      <c r="X783" s="1" t="s">
        <v>206</v>
      </c>
      <c r="Y783" s="1" t="s">
        <v>1005</v>
      </c>
      <c r="AA783" s="78" t="s">
        <v>57</v>
      </c>
      <c r="AB783" s="79" t="s">
        <v>968</v>
      </c>
    </row>
    <row r="784" spans="20:28" ht="18.75" customHeight="1">
      <c r="T784" s="1"/>
      <c r="X784" s="1" t="s">
        <v>207</v>
      </c>
      <c r="Y784" s="1" t="s">
        <v>1006</v>
      </c>
      <c r="AA784" s="78" t="s">
        <v>58</v>
      </c>
      <c r="AB784" s="79" t="s">
        <v>968</v>
      </c>
    </row>
    <row r="785" spans="20:28" ht="18.75" customHeight="1">
      <c r="T785" s="1"/>
      <c r="X785" s="1" t="s">
        <v>208</v>
      </c>
      <c r="Y785" s="1" t="s">
        <v>1007</v>
      </c>
      <c r="AA785" s="78" t="s">
        <v>59</v>
      </c>
      <c r="AB785" s="79" t="s">
        <v>968</v>
      </c>
    </row>
    <row r="786" spans="20:28" ht="18.75" customHeight="1">
      <c r="T786" s="1"/>
      <c r="X786" s="1" t="s">
        <v>209</v>
      </c>
      <c r="Y786" s="1" t="s">
        <v>1008</v>
      </c>
      <c r="AA786" s="78" t="s">
        <v>60</v>
      </c>
      <c r="AB786" s="79" t="s">
        <v>968</v>
      </c>
    </row>
    <row r="787" spans="20:28" ht="18.75" customHeight="1">
      <c r="T787" s="1"/>
      <c r="X787" s="1" t="s">
        <v>210</v>
      </c>
      <c r="Y787" s="1" t="s">
        <v>1009</v>
      </c>
      <c r="AA787" s="78" t="s">
        <v>61</v>
      </c>
      <c r="AB787" s="79" t="s">
        <v>968</v>
      </c>
    </row>
    <row r="788" spans="20:28" ht="18.75" customHeight="1">
      <c r="T788" s="1"/>
      <c r="X788" s="1" t="s">
        <v>211</v>
      </c>
      <c r="Y788" s="1" t="s">
        <v>1010</v>
      </c>
      <c r="AA788" s="78" t="s">
        <v>62</v>
      </c>
      <c r="AB788" s="79" t="s">
        <v>968</v>
      </c>
    </row>
    <row r="789" spans="20:28" ht="18.75" customHeight="1">
      <c r="T789" s="1"/>
      <c r="X789" s="1" t="s">
        <v>212</v>
      </c>
      <c r="Y789" s="1" t="s">
        <v>1011</v>
      </c>
      <c r="AA789" s="78" t="s">
        <v>62</v>
      </c>
      <c r="AB789" s="79" t="s">
        <v>968</v>
      </c>
    </row>
    <row r="790" spans="20:28" ht="18.75" customHeight="1">
      <c r="T790" s="1"/>
      <c r="X790" s="1" t="s">
        <v>213</v>
      </c>
      <c r="Y790" s="1" t="s">
        <v>1012</v>
      </c>
      <c r="AA790" s="78" t="s">
        <v>62</v>
      </c>
      <c r="AB790" s="79" t="s">
        <v>968</v>
      </c>
    </row>
    <row r="791" spans="20:28" ht="18.75" customHeight="1">
      <c r="T791" s="1"/>
      <c r="X791" s="1" t="s">
        <v>214</v>
      </c>
      <c r="Y791" s="1" t="s">
        <v>1013</v>
      </c>
      <c r="AA791" s="78" t="s">
        <v>63</v>
      </c>
      <c r="AB791" s="79" t="s">
        <v>968</v>
      </c>
    </row>
    <row r="792" spans="20:28" ht="18.75" customHeight="1">
      <c r="T792" s="1"/>
      <c r="X792" s="1" t="s">
        <v>96</v>
      </c>
      <c r="Y792" s="1" t="s">
        <v>1014</v>
      </c>
      <c r="AA792" s="78" t="s">
        <v>64</v>
      </c>
      <c r="AB792" s="79" t="s">
        <v>968</v>
      </c>
    </row>
    <row r="793" spans="20:28" ht="18.75" customHeight="1">
      <c r="T793" s="1"/>
      <c r="X793" s="1" t="s">
        <v>97</v>
      </c>
      <c r="Y793" s="1" t="s">
        <v>1015</v>
      </c>
      <c r="AA793" s="78" t="s">
        <v>65</v>
      </c>
      <c r="AB793" s="79" t="s">
        <v>968</v>
      </c>
    </row>
    <row r="794" spans="20:28" ht="18.75" customHeight="1">
      <c r="T794" s="1"/>
      <c r="X794" s="1" t="s">
        <v>98</v>
      </c>
      <c r="Y794" s="1" t="s">
        <v>1016</v>
      </c>
      <c r="AA794" s="78" t="s">
        <v>66</v>
      </c>
      <c r="AB794" s="79" t="s">
        <v>968</v>
      </c>
    </row>
    <row r="795" spans="20:28" ht="18.75" customHeight="1">
      <c r="T795" s="1"/>
      <c r="X795" s="1" t="s">
        <v>99</v>
      </c>
      <c r="Y795" s="1" t="s">
        <v>1017</v>
      </c>
      <c r="AA795" s="78" t="s">
        <v>67</v>
      </c>
      <c r="AB795" s="79" t="s">
        <v>968</v>
      </c>
    </row>
    <row r="796" spans="20:28" ht="18.75" customHeight="1">
      <c r="T796" s="1"/>
      <c r="X796" s="1" t="s">
        <v>106</v>
      </c>
      <c r="Y796" s="1" t="s">
        <v>1018</v>
      </c>
      <c r="AA796" s="78" t="s">
        <v>68</v>
      </c>
      <c r="AB796" s="79" t="s">
        <v>968</v>
      </c>
    </row>
    <row r="797" spans="20:28" ht="18.75" customHeight="1">
      <c r="T797" s="1"/>
      <c r="X797" s="1" t="s">
        <v>107</v>
      </c>
      <c r="Y797" s="1" t="s">
        <v>1019</v>
      </c>
      <c r="AA797" s="78" t="s">
        <v>69</v>
      </c>
      <c r="AB797" s="79" t="s">
        <v>968</v>
      </c>
    </row>
    <row r="798" spans="20:28" ht="18.75" customHeight="1">
      <c r="T798" s="1"/>
      <c r="X798" s="1" t="s">
        <v>108</v>
      </c>
      <c r="Y798" s="1" t="s">
        <v>1020</v>
      </c>
      <c r="AA798" s="78" t="s">
        <v>70</v>
      </c>
      <c r="AB798" s="79" t="s">
        <v>968</v>
      </c>
    </row>
    <row r="799" spans="20:28" ht="18.75" customHeight="1">
      <c r="T799" s="1"/>
      <c r="X799" s="1" t="s">
        <v>115</v>
      </c>
      <c r="Y799" s="1" t="s">
        <v>1021</v>
      </c>
      <c r="AA799" s="78" t="s">
        <v>71</v>
      </c>
      <c r="AB799" s="79" t="s">
        <v>968</v>
      </c>
    </row>
    <row r="800" spans="20:28" ht="18.75" customHeight="1">
      <c r="T800" s="1"/>
      <c r="X800" s="1" t="s">
        <v>144</v>
      </c>
      <c r="Y800" s="1" t="s">
        <v>1022</v>
      </c>
      <c r="AA800" s="78" t="s">
        <v>72</v>
      </c>
      <c r="AB800" s="79" t="s">
        <v>968</v>
      </c>
    </row>
    <row r="801" spans="20:28" ht="18.75" customHeight="1">
      <c r="T801" s="1"/>
      <c r="X801" s="1" t="s">
        <v>145</v>
      </c>
      <c r="Y801" s="1" t="s">
        <v>1023</v>
      </c>
      <c r="AA801" s="78" t="s">
        <v>73</v>
      </c>
      <c r="AB801" s="79" t="s">
        <v>968</v>
      </c>
    </row>
    <row r="802" spans="20:28" ht="18.75" customHeight="1">
      <c r="T802" s="1"/>
      <c r="X802" s="1" t="s">
        <v>152</v>
      </c>
      <c r="Y802" s="1" t="s">
        <v>1024</v>
      </c>
      <c r="AA802" s="78" t="s">
        <v>74</v>
      </c>
      <c r="AB802" s="79" t="s">
        <v>968</v>
      </c>
    </row>
    <row r="803" spans="20:28" ht="18.75" customHeight="1">
      <c r="T803" s="1"/>
      <c r="X803" s="1" t="s">
        <v>153</v>
      </c>
      <c r="Y803" s="1" t="s">
        <v>1025</v>
      </c>
      <c r="AA803" s="78" t="s">
        <v>75</v>
      </c>
      <c r="AB803" s="79" t="s">
        <v>968</v>
      </c>
    </row>
    <row r="804" spans="20:28" ht="18.75" customHeight="1">
      <c r="T804" s="1"/>
      <c r="X804" s="1" t="s">
        <v>100</v>
      </c>
      <c r="Y804" s="1" t="s">
        <v>1026</v>
      </c>
      <c r="AA804" s="78" t="s">
        <v>76</v>
      </c>
      <c r="AB804" s="79" t="s">
        <v>968</v>
      </c>
    </row>
    <row r="805" spans="20:28" ht="18.75" customHeight="1">
      <c r="T805" s="1"/>
      <c r="X805" s="1" t="s">
        <v>109</v>
      </c>
      <c r="Y805" s="1" t="s">
        <v>1027</v>
      </c>
      <c r="AA805" s="78" t="s">
        <v>77</v>
      </c>
      <c r="AB805" s="79" t="s">
        <v>968</v>
      </c>
    </row>
    <row r="806" spans="20:28" ht="18.75" customHeight="1">
      <c r="T806" s="1"/>
      <c r="X806" s="1" t="s">
        <v>146</v>
      </c>
      <c r="Y806" s="1" t="s">
        <v>1028</v>
      </c>
      <c r="AA806" s="78" t="s">
        <v>78</v>
      </c>
      <c r="AB806" s="79" t="s">
        <v>968</v>
      </c>
    </row>
    <row r="807" spans="20:28" ht="18.75" customHeight="1">
      <c r="T807" s="1"/>
      <c r="X807" s="1" t="s">
        <v>148</v>
      </c>
      <c r="Y807" s="1" t="s">
        <v>1029</v>
      </c>
      <c r="AA807" s="78" t="s">
        <v>777</v>
      </c>
      <c r="AB807" s="79" t="s">
        <v>968</v>
      </c>
    </row>
    <row r="808" spans="20:28" ht="18.75" customHeight="1">
      <c r="T808" s="1"/>
      <c r="X808" s="1" t="s">
        <v>259</v>
      </c>
      <c r="Y808" s="1" t="s">
        <v>260</v>
      </c>
      <c r="AA808" s="78" t="s">
        <v>813</v>
      </c>
      <c r="AB808" s="79" t="s">
        <v>968</v>
      </c>
    </row>
    <row r="809" spans="20:28" ht="18.75" customHeight="1">
      <c r="T809" s="1"/>
      <c r="X809" s="1" t="s">
        <v>257</v>
      </c>
      <c r="Y809" s="1" t="s">
        <v>258</v>
      </c>
      <c r="AA809" s="78" t="s">
        <v>815</v>
      </c>
      <c r="AB809" s="79" t="s">
        <v>968</v>
      </c>
    </row>
    <row r="810" spans="20:28" ht="18.75" customHeight="1">
      <c r="T810" s="1"/>
      <c r="X810" s="1" t="s">
        <v>1030</v>
      </c>
      <c r="Y810" s="1" t="s">
        <v>1031</v>
      </c>
      <c r="AA810" s="78" t="s">
        <v>817</v>
      </c>
      <c r="AB810" s="79" t="s">
        <v>968</v>
      </c>
    </row>
    <row r="811" spans="20:28" ht="18.75" customHeight="1">
      <c r="T811" s="1"/>
      <c r="X811" s="1" t="s">
        <v>641</v>
      </c>
      <c r="Y811" s="1" t="s">
        <v>1032</v>
      </c>
      <c r="AA811" s="78" t="s">
        <v>819</v>
      </c>
      <c r="AB811" s="79" t="s">
        <v>968</v>
      </c>
    </row>
    <row r="812" spans="20:28" ht="18.75" customHeight="1">
      <c r="T812" s="1"/>
      <c r="X812" s="1" t="s">
        <v>642</v>
      </c>
      <c r="Y812" s="1" t="s">
        <v>1033</v>
      </c>
      <c r="AA812" s="78" t="s">
        <v>821</v>
      </c>
      <c r="AB812" s="79" t="s">
        <v>968</v>
      </c>
    </row>
    <row r="813" spans="20:28" ht="18.75" customHeight="1">
      <c r="T813" s="1"/>
      <c r="X813" s="1" t="s">
        <v>643</v>
      </c>
      <c r="Y813" s="1" t="s">
        <v>1034</v>
      </c>
      <c r="AA813" s="78" t="s">
        <v>823</v>
      </c>
      <c r="AB813" s="79" t="s">
        <v>968</v>
      </c>
    </row>
    <row r="814" spans="20:28" ht="18.75" customHeight="1">
      <c r="T814" s="1"/>
      <c r="X814" s="1" t="s">
        <v>644</v>
      </c>
      <c r="Y814" s="1" t="s">
        <v>1035</v>
      </c>
      <c r="AA814" s="78" t="s">
        <v>825</v>
      </c>
      <c r="AB814" s="79" t="s">
        <v>968</v>
      </c>
    </row>
    <row r="815" spans="20:28" ht="18.75" customHeight="1">
      <c r="T815" s="1"/>
      <c r="X815" s="1" t="s">
        <v>461</v>
      </c>
      <c r="Y815" s="1" t="s">
        <v>462</v>
      </c>
      <c r="AA815" s="78" t="s">
        <v>79</v>
      </c>
      <c r="AB815" s="79" t="s">
        <v>968</v>
      </c>
    </row>
    <row r="816" spans="20:28" ht="18.75" customHeight="1">
      <c r="T816" s="1"/>
      <c r="X816" s="1" t="s">
        <v>409</v>
      </c>
      <c r="Y816" s="1" t="s">
        <v>410</v>
      </c>
      <c r="AA816" s="78" t="s">
        <v>81</v>
      </c>
      <c r="AB816" s="79" t="s">
        <v>968</v>
      </c>
    </row>
    <row r="817" spans="20:28" ht="18.75" customHeight="1">
      <c r="T817" s="1"/>
      <c r="X817" s="1" t="s">
        <v>1036</v>
      </c>
      <c r="Y817" s="1" t="s">
        <v>1037</v>
      </c>
      <c r="AA817" s="78" t="s">
        <v>82</v>
      </c>
      <c r="AB817" s="79" t="s">
        <v>968</v>
      </c>
    </row>
    <row r="818" spans="20:28" ht="18.75" customHeight="1">
      <c r="T818" s="1"/>
      <c r="X818" s="1" t="s">
        <v>419</v>
      </c>
      <c r="Y818" s="1" t="s">
        <v>420</v>
      </c>
      <c r="AA818" s="78" t="s">
        <v>83</v>
      </c>
      <c r="AB818" s="79" t="s">
        <v>968</v>
      </c>
    </row>
    <row r="819" spans="20:28" ht="18.75" customHeight="1">
      <c r="T819" s="1"/>
      <c r="X819" s="1" t="s">
        <v>437</v>
      </c>
      <c r="Y819" s="1" t="s">
        <v>438</v>
      </c>
      <c r="AA819" s="78" t="s">
        <v>84</v>
      </c>
      <c r="AB819" s="79" t="s">
        <v>968</v>
      </c>
    </row>
    <row r="820" spans="20:28" ht="18.75" customHeight="1">
      <c r="T820" s="1"/>
      <c r="X820" s="1" t="s">
        <v>451</v>
      </c>
      <c r="Y820" s="1" t="s">
        <v>452</v>
      </c>
      <c r="AA820" s="78" t="s">
        <v>85</v>
      </c>
      <c r="AB820" s="79" t="s">
        <v>968</v>
      </c>
    </row>
    <row r="821" spans="20:28" ht="18.75" customHeight="1">
      <c r="T821" s="1"/>
      <c r="X821" s="1" t="s">
        <v>447</v>
      </c>
      <c r="Y821" s="1" t="s">
        <v>448</v>
      </c>
      <c r="AA821" s="78" t="s">
        <v>86</v>
      </c>
      <c r="AB821" s="79" t="s">
        <v>968</v>
      </c>
    </row>
    <row r="822" spans="20:28" ht="18.75" customHeight="1">
      <c r="T822" s="1"/>
      <c r="X822" s="1" t="s">
        <v>532</v>
      </c>
      <c r="Y822" s="1" t="s">
        <v>533</v>
      </c>
      <c r="AA822" s="78" t="s">
        <v>87</v>
      </c>
      <c r="AB822" s="79" t="s">
        <v>968</v>
      </c>
    </row>
    <row r="823" spans="20:28" ht="18.75" customHeight="1">
      <c r="T823" s="1"/>
      <c r="X823" s="1" t="s">
        <v>495</v>
      </c>
      <c r="Y823" s="1" t="s">
        <v>496</v>
      </c>
      <c r="AA823" s="78" t="s">
        <v>88</v>
      </c>
      <c r="AB823" s="79" t="s">
        <v>968</v>
      </c>
    </row>
    <row r="824" spans="20:28" ht="18.75" customHeight="1">
      <c r="T824" s="1"/>
      <c r="X824" s="1" t="s">
        <v>581</v>
      </c>
      <c r="Y824" s="1" t="s">
        <v>582</v>
      </c>
      <c r="AA824" s="78" t="s">
        <v>90</v>
      </c>
      <c r="AB824" s="79" t="s">
        <v>968</v>
      </c>
    </row>
    <row r="825" spans="20:28" ht="18.75" customHeight="1">
      <c r="T825" s="1"/>
      <c r="X825" s="1" t="s">
        <v>589</v>
      </c>
      <c r="Y825" s="1" t="s">
        <v>590</v>
      </c>
      <c r="AA825" s="78" t="s">
        <v>91</v>
      </c>
      <c r="AB825" s="79" t="s">
        <v>968</v>
      </c>
    </row>
    <row r="826" spans="20:28" ht="18.75" customHeight="1">
      <c r="T826" s="1"/>
      <c r="X826" s="1" t="s">
        <v>600</v>
      </c>
      <c r="Y826" s="1" t="s">
        <v>1038</v>
      </c>
      <c r="AA826" s="78" t="s">
        <v>92</v>
      </c>
      <c r="AB826" s="79" t="s">
        <v>968</v>
      </c>
    </row>
    <row r="827" spans="20:28" ht="18.75" customHeight="1">
      <c r="T827" s="1"/>
      <c r="X827" s="1" t="s">
        <v>443</v>
      </c>
      <c r="Y827" s="1" t="s">
        <v>444</v>
      </c>
      <c r="AA827" s="78" t="s">
        <v>93</v>
      </c>
      <c r="AB827" s="79" t="s">
        <v>968</v>
      </c>
    </row>
    <row r="828" spans="20:28" ht="18.75" customHeight="1">
      <c r="T828" s="1"/>
      <c r="X828" s="1" t="s">
        <v>403</v>
      </c>
      <c r="Y828" s="1" t="s">
        <v>404</v>
      </c>
      <c r="AA828" s="78" t="s">
        <v>94</v>
      </c>
      <c r="AB828" s="79" t="s">
        <v>968</v>
      </c>
    </row>
    <row r="829" spans="20:28" ht="18.75" customHeight="1">
      <c r="T829" s="1"/>
      <c r="X829" s="1" t="s">
        <v>401</v>
      </c>
      <c r="Y829" s="1" t="s">
        <v>402</v>
      </c>
      <c r="AA829" s="78" t="s">
        <v>95</v>
      </c>
      <c r="AB829" s="79" t="s">
        <v>968</v>
      </c>
    </row>
    <row r="830" spans="20:28" ht="18.75" customHeight="1">
      <c r="T830" s="1"/>
      <c r="X830" s="1" t="s">
        <v>477</v>
      </c>
      <c r="Y830" s="1" t="s">
        <v>478</v>
      </c>
      <c r="AA830" s="78" t="s">
        <v>96</v>
      </c>
      <c r="AB830" s="79" t="s">
        <v>968</v>
      </c>
    </row>
    <row r="831" spans="20:28" ht="18.75" customHeight="1">
      <c r="T831" s="1"/>
      <c r="X831" s="1" t="s">
        <v>429</v>
      </c>
      <c r="Y831" s="1" t="s">
        <v>430</v>
      </c>
      <c r="AA831" s="78" t="s">
        <v>97</v>
      </c>
      <c r="AB831" s="79" t="s">
        <v>968</v>
      </c>
    </row>
    <row r="832" spans="20:28" ht="18.75" customHeight="1">
      <c r="T832" s="1"/>
      <c r="X832" s="1" t="s">
        <v>503</v>
      </c>
      <c r="Y832" s="1" t="s">
        <v>504</v>
      </c>
      <c r="AA832" s="78" t="s">
        <v>98</v>
      </c>
      <c r="AB832" s="79" t="s">
        <v>968</v>
      </c>
    </row>
    <row r="833" spans="20:28" ht="18.75" customHeight="1">
      <c r="T833" s="1"/>
      <c r="X833" s="1" t="s">
        <v>425</v>
      </c>
      <c r="Y833" s="1" t="s">
        <v>426</v>
      </c>
      <c r="AA833" s="78" t="s">
        <v>99</v>
      </c>
      <c r="AB833" s="79" t="s">
        <v>968</v>
      </c>
    </row>
    <row r="834" spans="20:28" ht="18.75" customHeight="1">
      <c r="T834" s="1"/>
      <c r="X834" s="1" t="s">
        <v>405</v>
      </c>
      <c r="Y834" s="1" t="s">
        <v>406</v>
      </c>
      <c r="AA834" s="78" t="s">
        <v>100</v>
      </c>
      <c r="AB834" s="79" t="s">
        <v>968</v>
      </c>
    </row>
    <row r="835" spans="20:28" ht="18.75" customHeight="1">
      <c r="T835" s="1"/>
      <c r="X835" s="1" t="s">
        <v>513</v>
      </c>
      <c r="Y835" s="1" t="s">
        <v>514</v>
      </c>
      <c r="AA835" s="78" t="s">
        <v>101</v>
      </c>
      <c r="AB835" s="79" t="s">
        <v>968</v>
      </c>
    </row>
    <row r="836" spans="20:28" ht="18.75" customHeight="1">
      <c r="T836" s="1"/>
      <c r="X836" s="1" t="s">
        <v>435</v>
      </c>
      <c r="Y836" s="1" t="s">
        <v>436</v>
      </c>
      <c r="AA836" s="78" t="s">
        <v>102</v>
      </c>
      <c r="AB836" s="79" t="s">
        <v>968</v>
      </c>
    </row>
    <row r="837" spans="20:28" ht="18.75" customHeight="1">
      <c r="T837" s="1"/>
      <c r="X837" s="1" t="s">
        <v>556</v>
      </c>
      <c r="Y837" s="1" t="s">
        <v>557</v>
      </c>
      <c r="AA837" s="78" t="s">
        <v>103</v>
      </c>
      <c r="AB837" s="79" t="s">
        <v>968</v>
      </c>
    </row>
    <row r="838" spans="20:28" ht="18.75" customHeight="1">
      <c r="T838" s="1"/>
      <c r="X838" s="1" t="s">
        <v>407</v>
      </c>
      <c r="Y838" s="1" t="s">
        <v>408</v>
      </c>
      <c r="AA838" s="78" t="s">
        <v>104</v>
      </c>
      <c r="AB838" s="79" t="s">
        <v>968</v>
      </c>
    </row>
    <row r="839" spans="20:28" ht="18.75" customHeight="1">
      <c r="T839" s="1"/>
      <c r="X839" s="1" t="s">
        <v>562</v>
      </c>
      <c r="Y839" s="1" t="s">
        <v>563</v>
      </c>
      <c r="AA839" s="78" t="s">
        <v>105</v>
      </c>
      <c r="AB839" s="79" t="s">
        <v>968</v>
      </c>
    </row>
    <row r="840" spans="20:28" ht="18.75" customHeight="1">
      <c r="T840" s="1"/>
      <c r="X840" s="1" t="s">
        <v>449</v>
      </c>
      <c r="Y840" s="1" t="s">
        <v>450</v>
      </c>
      <c r="AA840" s="78" t="s">
        <v>106</v>
      </c>
      <c r="AB840" s="79" t="s">
        <v>968</v>
      </c>
    </row>
    <row r="841" spans="20:28" ht="18.75" customHeight="1">
      <c r="T841" s="1"/>
      <c r="X841" s="1" t="s">
        <v>567</v>
      </c>
      <c r="Y841" s="1" t="s">
        <v>568</v>
      </c>
      <c r="AA841" s="78" t="s">
        <v>107</v>
      </c>
      <c r="AB841" s="79" t="s">
        <v>968</v>
      </c>
    </row>
    <row r="842" spans="20:28" ht="18.75" customHeight="1">
      <c r="T842" s="1"/>
      <c r="X842" s="1" t="s">
        <v>445</v>
      </c>
      <c r="Y842" s="1" t="s">
        <v>446</v>
      </c>
      <c r="AA842" s="78" t="s">
        <v>108</v>
      </c>
      <c r="AB842" s="79" t="s">
        <v>968</v>
      </c>
    </row>
    <row r="843" spans="20:28" ht="18.75" customHeight="1">
      <c r="T843" s="1"/>
      <c r="X843" s="1" t="s">
        <v>411</v>
      </c>
      <c r="Y843" s="1" t="s">
        <v>1039</v>
      </c>
      <c r="AA843" s="78" t="s">
        <v>109</v>
      </c>
      <c r="AB843" s="79" t="s">
        <v>968</v>
      </c>
    </row>
    <row r="844" spans="20:28" ht="18.75" customHeight="1">
      <c r="T844" s="1"/>
      <c r="X844" s="1" t="s">
        <v>571</v>
      </c>
      <c r="Y844" s="1" t="s">
        <v>572</v>
      </c>
      <c r="AA844" s="78" t="s">
        <v>110</v>
      </c>
      <c r="AB844" s="79" t="s">
        <v>968</v>
      </c>
    </row>
    <row r="845" spans="20:28" ht="18.75" customHeight="1">
      <c r="T845" s="1"/>
      <c r="X845" s="1" t="s">
        <v>413</v>
      </c>
      <c r="Y845" s="1" t="s">
        <v>414</v>
      </c>
      <c r="AA845" s="78" t="s">
        <v>111</v>
      </c>
      <c r="AB845" s="79" t="s">
        <v>968</v>
      </c>
    </row>
    <row r="846" spans="20:28" ht="18.75" customHeight="1">
      <c r="T846" s="1"/>
      <c r="X846" s="1" t="s">
        <v>585</v>
      </c>
      <c r="Y846" s="1" t="s">
        <v>586</v>
      </c>
      <c r="AA846" s="78" t="s">
        <v>112</v>
      </c>
      <c r="AB846" s="79" t="s">
        <v>968</v>
      </c>
    </row>
    <row r="847" spans="20:28" ht="18.75" customHeight="1">
      <c r="T847" s="1"/>
      <c r="X847" s="1" t="s">
        <v>455</v>
      </c>
      <c r="Y847" s="1" t="s">
        <v>456</v>
      </c>
      <c r="AA847" s="78" t="s">
        <v>113</v>
      </c>
      <c r="AB847" s="79" t="s">
        <v>968</v>
      </c>
    </row>
    <row r="848" spans="20:28" ht="18.75" customHeight="1">
      <c r="T848" s="1"/>
      <c r="X848" s="1" t="s">
        <v>415</v>
      </c>
      <c r="Y848" s="1" t="s">
        <v>416</v>
      </c>
      <c r="AA848" s="78" t="s">
        <v>114</v>
      </c>
      <c r="AB848" s="79" t="s">
        <v>968</v>
      </c>
    </row>
    <row r="849" spans="20:28" ht="18.75" customHeight="1">
      <c r="T849" s="1"/>
      <c r="X849" s="1" t="s">
        <v>587</v>
      </c>
      <c r="Y849" s="1" t="s">
        <v>588</v>
      </c>
      <c r="AA849" s="78" t="s">
        <v>115</v>
      </c>
      <c r="AB849" s="79" t="s">
        <v>968</v>
      </c>
    </row>
    <row r="850" spans="20:28" ht="18.75" customHeight="1">
      <c r="T850" s="1"/>
      <c r="X850" s="1" t="s">
        <v>457</v>
      </c>
      <c r="Y850" s="1" t="s">
        <v>458</v>
      </c>
      <c r="AA850" s="78" t="s">
        <v>116</v>
      </c>
      <c r="AB850" s="79" t="s">
        <v>968</v>
      </c>
    </row>
    <row r="851" spans="20:28" ht="18.75" customHeight="1">
      <c r="T851" s="1"/>
      <c r="X851" s="1" t="s">
        <v>427</v>
      </c>
      <c r="Y851" s="1" t="s">
        <v>428</v>
      </c>
      <c r="AA851" s="78" t="s">
        <v>117</v>
      </c>
      <c r="AB851" s="79" t="s">
        <v>968</v>
      </c>
    </row>
    <row r="852" spans="20:28" ht="18.75" customHeight="1">
      <c r="T852" s="1"/>
      <c r="X852" s="1" t="s">
        <v>598</v>
      </c>
      <c r="Y852" s="1" t="s">
        <v>1040</v>
      </c>
      <c r="AA852" s="78" t="s">
        <v>118</v>
      </c>
      <c r="AB852" s="79" t="s">
        <v>968</v>
      </c>
    </row>
    <row r="853" spans="20:28" ht="18.75" customHeight="1">
      <c r="T853" s="1"/>
      <c r="X853" s="1" t="s">
        <v>423</v>
      </c>
      <c r="Y853" s="1" t="s">
        <v>424</v>
      </c>
      <c r="AA853" s="78" t="s">
        <v>119</v>
      </c>
      <c r="AB853" s="79" t="s">
        <v>968</v>
      </c>
    </row>
    <row r="854" spans="20:28" ht="18.75" customHeight="1">
      <c r="T854" s="1"/>
      <c r="X854" s="1" t="s">
        <v>471</v>
      </c>
      <c r="Y854" s="1" t="s">
        <v>472</v>
      </c>
      <c r="AA854" s="78" t="s">
        <v>120</v>
      </c>
      <c r="AB854" s="79" t="s">
        <v>968</v>
      </c>
    </row>
    <row r="855" spans="20:28" ht="18.75" customHeight="1">
      <c r="T855" s="1"/>
      <c r="X855" s="1" t="s">
        <v>421</v>
      </c>
      <c r="Y855" s="1" t="s">
        <v>422</v>
      </c>
      <c r="AA855" s="78" t="s">
        <v>121</v>
      </c>
      <c r="AB855" s="79" t="s">
        <v>968</v>
      </c>
    </row>
    <row r="856" spans="20:28" ht="18.75" customHeight="1">
      <c r="T856" s="1"/>
      <c r="X856" s="1" t="s">
        <v>475</v>
      </c>
      <c r="Y856" s="1" t="s">
        <v>476</v>
      </c>
      <c r="AA856" s="78" t="s">
        <v>123</v>
      </c>
      <c r="AB856" s="79" t="s">
        <v>968</v>
      </c>
    </row>
    <row r="857" spans="20:28" ht="18.75" customHeight="1">
      <c r="T857" s="1"/>
      <c r="X857" s="1" t="s">
        <v>417</v>
      </c>
      <c r="Y857" s="1" t="s">
        <v>418</v>
      </c>
      <c r="AA857" s="78" t="s">
        <v>124</v>
      </c>
      <c r="AB857" s="79" t="s">
        <v>968</v>
      </c>
    </row>
    <row r="858" spans="20:28" ht="18.75" customHeight="1">
      <c r="T858" s="1"/>
      <c r="X858" s="1" t="s">
        <v>473</v>
      </c>
      <c r="Y858" s="1" t="s">
        <v>474</v>
      </c>
      <c r="AA858" s="78" t="s">
        <v>126</v>
      </c>
      <c r="AB858" s="79" t="s">
        <v>968</v>
      </c>
    </row>
    <row r="859" spans="20:28" ht="18.75" customHeight="1">
      <c r="T859" s="1"/>
      <c r="X859" s="1" t="s">
        <v>479</v>
      </c>
      <c r="Y859" s="1" t="s">
        <v>480</v>
      </c>
      <c r="AA859" s="78" t="s">
        <v>127</v>
      </c>
      <c r="AB859" s="79" t="s">
        <v>968</v>
      </c>
    </row>
    <row r="860" spans="20:28" ht="18.75" customHeight="1">
      <c r="T860" s="1"/>
      <c r="X860" s="1" t="s">
        <v>431</v>
      </c>
      <c r="Y860" s="1" t="s">
        <v>432</v>
      </c>
      <c r="AA860" s="78" t="s">
        <v>128</v>
      </c>
      <c r="AB860" s="79" t="s">
        <v>968</v>
      </c>
    </row>
    <row r="861" spans="20:28" ht="18.75" customHeight="1">
      <c r="T861" s="1"/>
      <c r="X861" s="1" t="s">
        <v>483</v>
      </c>
      <c r="Y861" s="1" t="s">
        <v>484</v>
      </c>
      <c r="AA861" s="78" t="s">
        <v>128</v>
      </c>
      <c r="AB861" s="79" t="s">
        <v>968</v>
      </c>
    </row>
    <row r="862" spans="20:28" ht="18.75" customHeight="1">
      <c r="T862" s="1"/>
      <c r="X862" s="1" t="s">
        <v>433</v>
      </c>
      <c r="Y862" s="1" t="s">
        <v>1041</v>
      </c>
      <c r="AA862" s="78" t="s">
        <v>128</v>
      </c>
      <c r="AB862" s="79" t="s">
        <v>968</v>
      </c>
    </row>
    <row r="863" spans="20:28" ht="18.75" customHeight="1">
      <c r="T863" s="1"/>
      <c r="X863" s="1" t="s">
        <v>485</v>
      </c>
      <c r="Y863" s="1" t="s">
        <v>486</v>
      </c>
      <c r="AA863" s="78" t="s">
        <v>129</v>
      </c>
      <c r="AB863" s="79" t="s">
        <v>968</v>
      </c>
    </row>
    <row r="864" spans="20:28" ht="18.75" customHeight="1">
      <c r="T864" s="1"/>
      <c r="X864" s="1" t="s">
        <v>441</v>
      </c>
      <c r="Y864" s="1" t="s">
        <v>442</v>
      </c>
      <c r="AA864" s="78" t="s">
        <v>130</v>
      </c>
      <c r="AB864" s="79" t="s">
        <v>968</v>
      </c>
    </row>
    <row r="865" spans="20:28" ht="18.75" customHeight="1">
      <c r="T865" s="1"/>
      <c r="X865" s="1" t="s">
        <v>491</v>
      </c>
      <c r="Y865" s="1" t="s">
        <v>492</v>
      </c>
      <c r="AA865" s="78" t="s">
        <v>131</v>
      </c>
      <c r="AB865" s="79" t="s">
        <v>968</v>
      </c>
    </row>
    <row r="866" spans="20:28" ht="18.75" customHeight="1">
      <c r="T866" s="1"/>
      <c r="X866" s="1" t="s">
        <v>439</v>
      </c>
      <c r="Y866" s="1" t="s">
        <v>440</v>
      </c>
      <c r="AA866" s="78" t="s">
        <v>132</v>
      </c>
      <c r="AB866" s="79" t="s">
        <v>968</v>
      </c>
    </row>
    <row r="867" spans="20:28" ht="18.75" customHeight="1">
      <c r="T867" s="1"/>
      <c r="X867" s="1" t="s">
        <v>501</v>
      </c>
      <c r="Y867" s="1" t="s">
        <v>502</v>
      </c>
      <c r="AA867" s="78" t="s">
        <v>133</v>
      </c>
      <c r="AB867" s="79" t="s">
        <v>968</v>
      </c>
    </row>
    <row r="868" spans="20:28" ht="18.75" customHeight="1">
      <c r="T868" s="1"/>
      <c r="X868" s="1" t="s">
        <v>550</v>
      </c>
      <c r="Y868" s="1" t="s">
        <v>551</v>
      </c>
      <c r="AA868" s="78" t="s">
        <v>134</v>
      </c>
      <c r="AB868" s="79" t="s">
        <v>968</v>
      </c>
    </row>
    <row r="869" spans="20:28" ht="18.75" customHeight="1">
      <c r="T869" s="1"/>
      <c r="X869" s="1" t="s">
        <v>453</v>
      </c>
      <c r="Y869" s="1" t="s">
        <v>454</v>
      </c>
      <c r="AA869" s="78" t="s">
        <v>135</v>
      </c>
      <c r="AB869" s="79" t="s">
        <v>968</v>
      </c>
    </row>
    <row r="870" spans="20:28" ht="18.75" customHeight="1">
      <c r="T870" s="1"/>
      <c r="X870" s="1" t="s">
        <v>511</v>
      </c>
      <c r="Y870" s="1" t="s">
        <v>512</v>
      </c>
      <c r="AA870" s="78" t="s">
        <v>136</v>
      </c>
      <c r="AB870" s="79" t="s">
        <v>968</v>
      </c>
    </row>
    <row r="871" spans="20:28" ht="18.75" customHeight="1">
      <c r="T871" s="1"/>
      <c r="X871" s="1" t="s">
        <v>1042</v>
      </c>
      <c r="Y871" s="1" t="s">
        <v>1043</v>
      </c>
      <c r="AA871" s="78" t="s">
        <v>137</v>
      </c>
      <c r="AB871" s="79" t="s">
        <v>968</v>
      </c>
    </row>
    <row r="872" spans="20:28" ht="18.75" customHeight="1">
      <c r="T872" s="1"/>
      <c r="X872" s="1" t="s">
        <v>515</v>
      </c>
      <c r="Y872" s="1" t="s">
        <v>516</v>
      </c>
      <c r="AA872" s="78" t="s">
        <v>138</v>
      </c>
      <c r="AB872" s="79" t="s">
        <v>968</v>
      </c>
    </row>
    <row r="873" spans="20:28" ht="18.75" customHeight="1">
      <c r="T873" s="1"/>
      <c r="X873" s="1" t="s">
        <v>459</v>
      </c>
      <c r="Y873" s="1" t="s">
        <v>460</v>
      </c>
      <c r="AA873" s="78" t="s">
        <v>139</v>
      </c>
      <c r="AB873" s="79" t="s">
        <v>968</v>
      </c>
    </row>
    <row r="874" spans="20:28" ht="18.75" customHeight="1">
      <c r="T874" s="1"/>
      <c r="X874" s="1" t="s">
        <v>517</v>
      </c>
      <c r="Y874" s="1" t="s">
        <v>518</v>
      </c>
      <c r="AA874" s="78" t="s">
        <v>140</v>
      </c>
      <c r="AB874" s="79" t="s">
        <v>968</v>
      </c>
    </row>
    <row r="875" spans="20:28" ht="18.75" customHeight="1">
      <c r="T875" s="1"/>
      <c r="X875" s="1" t="s">
        <v>463</v>
      </c>
      <c r="Y875" s="1" t="s">
        <v>464</v>
      </c>
      <c r="AA875" s="78" t="s">
        <v>141</v>
      </c>
      <c r="AB875" s="79" t="s">
        <v>968</v>
      </c>
    </row>
    <row r="876" spans="20:28" ht="18.75" customHeight="1">
      <c r="T876" s="1"/>
      <c r="X876" s="1" t="s">
        <v>519</v>
      </c>
      <c r="Y876" s="1" t="s">
        <v>520</v>
      </c>
      <c r="AA876" s="78" t="s">
        <v>142</v>
      </c>
      <c r="AB876" s="79" t="s">
        <v>968</v>
      </c>
    </row>
    <row r="877" spans="20:28" ht="18.75" customHeight="1">
      <c r="T877" s="1"/>
      <c r="X877" s="1" t="s">
        <v>469</v>
      </c>
      <c r="Y877" s="1" t="s">
        <v>470</v>
      </c>
      <c r="AA877" s="78" t="s">
        <v>143</v>
      </c>
      <c r="AB877" s="79" t="s">
        <v>968</v>
      </c>
    </row>
    <row r="878" spans="20:28" ht="18.75" customHeight="1">
      <c r="T878" s="1"/>
      <c r="X878" s="1" t="s">
        <v>524</v>
      </c>
      <c r="Y878" s="1" t="s">
        <v>525</v>
      </c>
      <c r="AA878" s="78" t="s">
        <v>144</v>
      </c>
      <c r="AB878" s="79" t="s">
        <v>968</v>
      </c>
    </row>
    <row r="879" spans="20:28" ht="18.75" customHeight="1">
      <c r="T879" s="1"/>
      <c r="X879" s="1" t="s">
        <v>467</v>
      </c>
      <c r="Y879" s="1" t="s">
        <v>468</v>
      </c>
      <c r="AA879" s="78" t="s">
        <v>145</v>
      </c>
      <c r="AB879" s="79" t="s">
        <v>968</v>
      </c>
    </row>
    <row r="880" spans="20:28" ht="18.75" customHeight="1">
      <c r="T880" s="1"/>
      <c r="X880" s="1" t="s">
        <v>526</v>
      </c>
      <c r="Y880" s="1" t="s">
        <v>527</v>
      </c>
      <c r="AA880" s="78" t="s">
        <v>146</v>
      </c>
      <c r="AB880" s="79" t="s">
        <v>968</v>
      </c>
    </row>
    <row r="881" spans="20:28" ht="18.75" customHeight="1">
      <c r="T881" s="1"/>
      <c r="X881" s="1" t="s">
        <v>465</v>
      </c>
      <c r="Y881" s="1" t="s">
        <v>466</v>
      </c>
      <c r="AA881" s="78" t="s">
        <v>148</v>
      </c>
      <c r="AB881" s="79" t="s">
        <v>968</v>
      </c>
    </row>
    <row r="882" spans="20:28" ht="18.75" customHeight="1">
      <c r="T882" s="1"/>
      <c r="X882" s="1" t="s">
        <v>528</v>
      </c>
      <c r="Y882" s="1" t="s">
        <v>529</v>
      </c>
      <c r="AA882" s="78" t="s">
        <v>149</v>
      </c>
      <c r="AB882" s="79" t="s">
        <v>968</v>
      </c>
    </row>
    <row r="883" spans="20:28" ht="18.75" customHeight="1">
      <c r="T883" s="1"/>
      <c r="X883" s="1" t="s">
        <v>481</v>
      </c>
      <c r="Y883" s="1" t="s">
        <v>482</v>
      </c>
      <c r="AA883" s="78" t="s">
        <v>150</v>
      </c>
      <c r="AB883" s="79" t="s">
        <v>968</v>
      </c>
    </row>
    <row r="884" spans="20:28" ht="18.75" customHeight="1">
      <c r="T884" s="1"/>
      <c r="X884" s="1" t="s">
        <v>487</v>
      </c>
      <c r="Y884" s="1" t="s">
        <v>488</v>
      </c>
      <c r="AA884" s="78" t="s">
        <v>152</v>
      </c>
      <c r="AB884" s="79" t="s">
        <v>968</v>
      </c>
    </row>
    <row r="885" spans="20:28" ht="18.75" customHeight="1">
      <c r="T885" s="1"/>
      <c r="X885" s="1" t="s">
        <v>536</v>
      </c>
      <c r="Y885" s="1" t="s">
        <v>537</v>
      </c>
      <c r="AA885" s="78" t="s">
        <v>153</v>
      </c>
      <c r="AB885" s="79" t="s">
        <v>968</v>
      </c>
    </row>
    <row r="886" spans="20:28" ht="18.75" customHeight="1">
      <c r="T886" s="1"/>
      <c r="X886" s="1" t="s">
        <v>489</v>
      </c>
      <c r="Y886" s="1" t="s">
        <v>490</v>
      </c>
      <c r="AA886" s="78" t="s">
        <v>154</v>
      </c>
      <c r="AB886" s="79" t="s">
        <v>968</v>
      </c>
    </row>
    <row r="887" spans="20:28" ht="18.75" customHeight="1">
      <c r="T887" s="1"/>
      <c r="X887" s="1" t="s">
        <v>493</v>
      </c>
      <c r="Y887" s="1" t="s">
        <v>494</v>
      </c>
      <c r="AA887" s="78" t="s">
        <v>155</v>
      </c>
      <c r="AB887" s="79" t="s">
        <v>968</v>
      </c>
    </row>
    <row r="888" spans="20:28" ht="18.75" customHeight="1">
      <c r="T888" s="1"/>
      <c r="X888" s="1" t="s">
        <v>542</v>
      </c>
      <c r="Y888" s="1" t="s">
        <v>543</v>
      </c>
      <c r="AA888" s="78" t="s">
        <v>156</v>
      </c>
      <c r="AB888" s="79" t="s">
        <v>968</v>
      </c>
    </row>
    <row r="889" spans="20:28" ht="18.75" customHeight="1">
      <c r="T889" s="1"/>
      <c r="X889" s="1" t="s">
        <v>497</v>
      </c>
      <c r="Y889" s="1" t="s">
        <v>498</v>
      </c>
      <c r="AA889" s="78" t="s">
        <v>157</v>
      </c>
      <c r="AB889" s="79" t="s">
        <v>968</v>
      </c>
    </row>
    <row r="890" spans="20:28" ht="18.75" customHeight="1">
      <c r="T890" s="1"/>
      <c r="X890" s="1" t="s">
        <v>534</v>
      </c>
      <c r="Y890" s="1" t="s">
        <v>535</v>
      </c>
      <c r="AA890" s="78" t="s">
        <v>158</v>
      </c>
      <c r="AB890" s="79" t="s">
        <v>968</v>
      </c>
    </row>
    <row r="891" spans="20:28" ht="18.75" customHeight="1">
      <c r="T891" s="1"/>
      <c r="X891" s="1" t="s">
        <v>544</v>
      </c>
      <c r="Y891" s="1" t="s">
        <v>545</v>
      </c>
      <c r="AA891" s="78" t="s">
        <v>159</v>
      </c>
      <c r="AB891" s="79" t="s">
        <v>968</v>
      </c>
    </row>
    <row r="892" spans="20:28" ht="18.75" customHeight="1">
      <c r="T892" s="1"/>
      <c r="X892" s="1" t="s">
        <v>538</v>
      </c>
      <c r="Y892" s="1" t="s">
        <v>539</v>
      </c>
      <c r="AA892" s="78" t="s">
        <v>160</v>
      </c>
      <c r="AB892" s="79" t="s">
        <v>968</v>
      </c>
    </row>
    <row r="893" spans="20:28" ht="18.75" customHeight="1">
      <c r="T893" s="1"/>
      <c r="X893" s="1" t="s">
        <v>546</v>
      </c>
      <c r="Y893" s="1" t="s">
        <v>547</v>
      </c>
      <c r="AA893" s="78" t="s">
        <v>161</v>
      </c>
      <c r="AB893" s="79" t="s">
        <v>968</v>
      </c>
    </row>
    <row r="894" spans="20:28" ht="18.75" customHeight="1">
      <c r="T894" s="1"/>
      <c r="X894" s="1" t="s">
        <v>565</v>
      </c>
      <c r="Y894" s="1" t="s">
        <v>566</v>
      </c>
      <c r="AA894" s="78" t="s">
        <v>162</v>
      </c>
      <c r="AB894" s="79" t="s">
        <v>968</v>
      </c>
    </row>
    <row r="895" spans="20:28" ht="18.75" customHeight="1">
      <c r="T895" s="1"/>
      <c r="X895" s="1" t="s">
        <v>573</v>
      </c>
      <c r="Y895" s="1" t="s">
        <v>574</v>
      </c>
      <c r="AA895" s="78" t="s">
        <v>926</v>
      </c>
      <c r="AB895" s="79" t="s">
        <v>968</v>
      </c>
    </row>
    <row r="896" spans="20:28" ht="18.75" customHeight="1">
      <c r="T896" s="1"/>
      <c r="X896" s="1" t="s">
        <v>579</v>
      </c>
      <c r="Y896" s="1" t="s">
        <v>580</v>
      </c>
      <c r="AA896" s="78" t="s">
        <v>163</v>
      </c>
      <c r="AB896" s="79" t="s">
        <v>968</v>
      </c>
    </row>
    <row r="897" spans="20:28" ht="18.75" customHeight="1">
      <c r="T897" s="1"/>
      <c r="X897" s="1" t="s">
        <v>584</v>
      </c>
      <c r="Y897" s="1" t="s">
        <v>1044</v>
      </c>
      <c r="AA897" s="78" t="s">
        <v>164</v>
      </c>
      <c r="AB897" s="79" t="s">
        <v>968</v>
      </c>
    </row>
    <row r="898" spans="20:28" ht="18.75" customHeight="1">
      <c r="T898" s="1"/>
      <c r="X898" s="1" t="s">
        <v>593</v>
      </c>
      <c r="Y898" s="1" t="s">
        <v>594</v>
      </c>
      <c r="AA898" s="78" t="s">
        <v>165</v>
      </c>
      <c r="AB898" s="79" t="s">
        <v>968</v>
      </c>
    </row>
    <row r="899" spans="20:28" ht="18.75" customHeight="1">
      <c r="T899" s="1"/>
      <c r="X899" s="1" t="s">
        <v>595</v>
      </c>
      <c r="Y899" s="1" t="s">
        <v>596</v>
      </c>
      <c r="AA899" s="78" t="s">
        <v>166</v>
      </c>
      <c r="AB899" s="79" t="s">
        <v>968</v>
      </c>
    </row>
    <row r="900" spans="20:28" ht="18.75" customHeight="1">
      <c r="T900" s="1"/>
      <c r="X900" s="1" t="s">
        <v>599</v>
      </c>
      <c r="Y900" s="1" t="s">
        <v>1045</v>
      </c>
      <c r="AA900" s="78" t="s">
        <v>167</v>
      </c>
      <c r="AB900" s="79" t="s">
        <v>968</v>
      </c>
    </row>
    <row r="901" spans="20:28" ht="18.75" customHeight="1">
      <c r="T901" s="1"/>
      <c r="X901" s="1" t="s">
        <v>265</v>
      </c>
      <c r="Y901" s="1" t="s">
        <v>1046</v>
      </c>
      <c r="AA901" s="78" t="s">
        <v>168</v>
      </c>
      <c r="AB901" s="79" t="s">
        <v>968</v>
      </c>
    </row>
    <row r="902" spans="20:28" ht="18.75" customHeight="1">
      <c r="T902" s="1"/>
      <c r="X902" s="1" t="s">
        <v>266</v>
      </c>
      <c r="Y902" s="1" t="s">
        <v>1047</v>
      </c>
      <c r="AA902" s="78" t="s">
        <v>169</v>
      </c>
      <c r="AB902" s="79" t="s">
        <v>968</v>
      </c>
    </row>
    <row r="903" spans="20:28" ht="18.75" customHeight="1">
      <c r="T903" s="1"/>
      <c r="X903" s="1" t="s">
        <v>267</v>
      </c>
      <c r="Y903" s="1" t="s">
        <v>1048</v>
      </c>
      <c r="AA903" s="78" t="s">
        <v>936</v>
      </c>
      <c r="AB903" s="79" t="s">
        <v>968</v>
      </c>
    </row>
    <row r="904" spans="20:28" ht="18.75" customHeight="1">
      <c r="T904" s="1"/>
      <c r="X904" s="1" t="s">
        <v>268</v>
      </c>
      <c r="Y904" s="1" t="s">
        <v>1049</v>
      </c>
      <c r="AA904" s="78" t="s">
        <v>170</v>
      </c>
      <c r="AB904" s="79" t="s">
        <v>968</v>
      </c>
    </row>
    <row r="905" spans="20:28" ht="18.75" customHeight="1">
      <c r="T905" s="1"/>
      <c r="X905" s="1" t="s">
        <v>269</v>
      </c>
      <c r="Y905" s="1" t="s">
        <v>583</v>
      </c>
      <c r="AA905" s="78" t="s">
        <v>171</v>
      </c>
      <c r="AB905" s="79" t="s">
        <v>968</v>
      </c>
    </row>
    <row r="906" spans="20:28" ht="18.75" customHeight="1">
      <c r="T906" s="1"/>
      <c r="X906" s="1" t="s">
        <v>707</v>
      </c>
      <c r="Y906" s="1" t="s">
        <v>1050</v>
      </c>
      <c r="AA906" s="78" t="s">
        <v>172</v>
      </c>
      <c r="AB906" s="79" t="s">
        <v>968</v>
      </c>
    </row>
    <row r="907" spans="20:28" ht="18.75" customHeight="1">
      <c r="T907" s="1"/>
      <c r="X907" s="1" t="s">
        <v>709</v>
      </c>
      <c r="Y907" s="1" t="s">
        <v>1051</v>
      </c>
      <c r="AA907" s="78" t="s">
        <v>173</v>
      </c>
      <c r="AB907" s="79" t="s">
        <v>968</v>
      </c>
    </row>
    <row r="908" spans="20:28" ht="18.75" customHeight="1">
      <c r="T908" s="1"/>
      <c r="X908" s="1" t="s">
        <v>711</v>
      </c>
      <c r="Y908" s="1" t="s">
        <v>1052</v>
      </c>
      <c r="AA908" s="78" t="s">
        <v>175</v>
      </c>
      <c r="AB908" s="79" t="s">
        <v>968</v>
      </c>
    </row>
    <row r="909" spans="20:28" ht="18.75" customHeight="1">
      <c r="T909" s="1"/>
      <c r="X909" s="1" t="s">
        <v>713</v>
      </c>
      <c r="Y909" s="1" t="s">
        <v>1053</v>
      </c>
      <c r="AA909" s="78" t="s">
        <v>176</v>
      </c>
      <c r="AB909" s="79" t="s">
        <v>968</v>
      </c>
    </row>
    <row r="910" spans="20:28" ht="18.75" customHeight="1">
      <c r="T910" s="1"/>
      <c r="X910" s="1" t="s">
        <v>715</v>
      </c>
      <c r="Y910" s="1" t="s">
        <v>1054</v>
      </c>
      <c r="AA910" s="78" t="s">
        <v>177</v>
      </c>
      <c r="AB910" s="79" t="s">
        <v>968</v>
      </c>
    </row>
    <row r="911" spans="20:28" ht="18.75" customHeight="1">
      <c r="T911" s="1"/>
      <c r="X911" s="1" t="s">
        <v>717</v>
      </c>
      <c r="Y911" s="1" t="s">
        <v>1055</v>
      </c>
      <c r="AA911" s="78" t="s">
        <v>178</v>
      </c>
      <c r="AB911" s="79" t="s">
        <v>968</v>
      </c>
    </row>
    <row r="912" spans="20:28" ht="18.75" customHeight="1">
      <c r="T912" s="1"/>
      <c r="X912" s="1" t="s">
        <v>270</v>
      </c>
      <c r="Y912" s="1" t="s">
        <v>1056</v>
      </c>
      <c r="AA912" s="78" t="s">
        <v>179</v>
      </c>
      <c r="AB912" s="79" t="s">
        <v>968</v>
      </c>
    </row>
    <row r="913" spans="20:28" ht="18.75" customHeight="1">
      <c r="T913" s="1"/>
      <c r="X913" s="1" t="s">
        <v>271</v>
      </c>
      <c r="Y913" s="1" t="s">
        <v>1057</v>
      </c>
      <c r="AA913" s="78" t="s">
        <v>180</v>
      </c>
      <c r="AB913" s="79" t="s">
        <v>968</v>
      </c>
    </row>
    <row r="914" spans="20:28" ht="18.75" customHeight="1">
      <c r="T914" s="1"/>
      <c r="X914" s="1" t="s">
        <v>272</v>
      </c>
      <c r="Y914" s="1" t="s">
        <v>1058</v>
      </c>
      <c r="AA914" s="78" t="s">
        <v>181</v>
      </c>
      <c r="AB914" s="79" t="s">
        <v>968</v>
      </c>
    </row>
    <row r="915" spans="20:28" ht="18.75" customHeight="1">
      <c r="T915" s="1"/>
      <c r="X915" s="1" t="s">
        <v>273</v>
      </c>
      <c r="Y915" s="1" t="s">
        <v>1059</v>
      </c>
      <c r="AA915" s="78" t="s">
        <v>182</v>
      </c>
      <c r="AB915" s="79" t="s">
        <v>968</v>
      </c>
    </row>
    <row r="916" spans="20:28" ht="18.75" customHeight="1">
      <c r="T916" s="1"/>
      <c r="X916" s="1" t="s">
        <v>274</v>
      </c>
      <c r="Y916" s="1" t="s">
        <v>1060</v>
      </c>
      <c r="AA916" s="78" t="s">
        <v>183</v>
      </c>
      <c r="AB916" s="79" t="s">
        <v>968</v>
      </c>
    </row>
    <row r="917" spans="20:28" ht="18.75" customHeight="1">
      <c r="T917" s="1"/>
      <c r="X917" s="1" t="s">
        <v>275</v>
      </c>
      <c r="Y917" s="1" t="s">
        <v>1061</v>
      </c>
      <c r="AA917" s="78" t="s">
        <v>184</v>
      </c>
      <c r="AB917" s="79" t="s">
        <v>968</v>
      </c>
    </row>
    <row r="918" spans="20:28" ht="18.75" customHeight="1">
      <c r="T918" s="1"/>
      <c r="X918" s="1" t="s">
        <v>276</v>
      </c>
      <c r="Y918" s="1" t="s">
        <v>1062</v>
      </c>
      <c r="AA918" s="78" t="s">
        <v>185</v>
      </c>
      <c r="AB918" s="79" t="s">
        <v>968</v>
      </c>
    </row>
    <row r="919" spans="20:28" ht="18.75" customHeight="1">
      <c r="T919" s="1"/>
      <c r="X919" s="1" t="s">
        <v>277</v>
      </c>
      <c r="Y919" s="1" t="s">
        <v>1063</v>
      </c>
      <c r="AA919" s="78" t="s">
        <v>186</v>
      </c>
      <c r="AB919" s="79" t="s">
        <v>968</v>
      </c>
    </row>
    <row r="920" spans="20:28" ht="18.75" customHeight="1">
      <c r="T920" s="1"/>
      <c r="X920" s="1" t="s">
        <v>278</v>
      </c>
      <c r="Y920" s="1" t="s">
        <v>1064</v>
      </c>
      <c r="AA920" s="78" t="s">
        <v>187</v>
      </c>
      <c r="AB920" s="79" t="s">
        <v>968</v>
      </c>
    </row>
    <row r="921" spans="20:28" ht="18.75" customHeight="1">
      <c r="T921" s="1"/>
      <c r="X921" s="1" t="s">
        <v>279</v>
      </c>
      <c r="Y921" s="1" t="s">
        <v>1065</v>
      </c>
      <c r="AA921" s="78" t="s">
        <v>188</v>
      </c>
      <c r="AB921" s="79" t="s">
        <v>968</v>
      </c>
    </row>
    <row r="922" spans="20:28" ht="18.75" customHeight="1">
      <c r="T922" s="1"/>
      <c r="X922" s="1" t="s">
        <v>280</v>
      </c>
      <c r="Y922" s="1" t="s">
        <v>1066</v>
      </c>
      <c r="AA922" s="78" t="s">
        <v>189</v>
      </c>
      <c r="AB922" s="79" t="s">
        <v>968</v>
      </c>
    </row>
    <row r="923" spans="20:28" ht="18.75" customHeight="1">
      <c r="T923" s="1"/>
      <c r="X923" s="1" t="s">
        <v>281</v>
      </c>
      <c r="Y923" s="1" t="s">
        <v>1067</v>
      </c>
      <c r="AA923" s="78" t="s">
        <v>190</v>
      </c>
      <c r="AB923" s="79" t="s">
        <v>968</v>
      </c>
    </row>
    <row r="924" spans="20:28" ht="18.75" customHeight="1">
      <c r="T924" s="1"/>
      <c r="X924" s="1" t="s">
        <v>282</v>
      </c>
      <c r="Y924" s="1" t="s">
        <v>1068</v>
      </c>
      <c r="AA924" s="78" t="s">
        <v>191</v>
      </c>
      <c r="AB924" s="79" t="s">
        <v>968</v>
      </c>
    </row>
    <row r="925" spans="20:28" ht="18.75" customHeight="1">
      <c r="T925" s="1"/>
      <c r="X925" s="1" t="s">
        <v>283</v>
      </c>
      <c r="Y925" s="1" t="s">
        <v>1069</v>
      </c>
      <c r="AA925" s="78" t="s">
        <v>987</v>
      </c>
      <c r="AB925" s="79" t="s">
        <v>968</v>
      </c>
    </row>
    <row r="926" spans="20:28" ht="18.75" customHeight="1">
      <c r="T926" s="1"/>
      <c r="X926" s="1" t="s">
        <v>284</v>
      </c>
      <c r="Y926" s="1" t="s">
        <v>1070</v>
      </c>
      <c r="AA926" s="78" t="s">
        <v>192</v>
      </c>
      <c r="AB926" s="79" t="s">
        <v>968</v>
      </c>
    </row>
    <row r="927" spans="20:28" ht="18.75" customHeight="1">
      <c r="T927" s="1"/>
      <c r="X927" s="1" t="s">
        <v>285</v>
      </c>
      <c r="Y927" s="1" t="s">
        <v>1071</v>
      </c>
      <c r="AA927" s="78" t="s">
        <v>990</v>
      </c>
      <c r="AB927" s="79" t="s">
        <v>968</v>
      </c>
    </row>
    <row r="928" spans="20:28" ht="18.75" customHeight="1">
      <c r="T928" s="1"/>
      <c r="X928" s="1" t="s">
        <v>286</v>
      </c>
      <c r="Y928" s="1" t="s">
        <v>1072</v>
      </c>
      <c r="AA928" s="78" t="s">
        <v>193</v>
      </c>
      <c r="AB928" s="79" t="s">
        <v>968</v>
      </c>
    </row>
    <row r="929" spans="20:28" ht="18.75" customHeight="1">
      <c r="T929" s="1"/>
      <c r="X929" s="1" t="s">
        <v>287</v>
      </c>
      <c r="Y929" s="1" t="s">
        <v>1073</v>
      </c>
      <c r="AA929" s="78" t="s">
        <v>194</v>
      </c>
      <c r="AB929" s="79" t="s">
        <v>968</v>
      </c>
    </row>
    <row r="930" spans="20:28" ht="18.75" customHeight="1">
      <c r="T930" s="1"/>
      <c r="X930" s="1" t="s">
        <v>288</v>
      </c>
      <c r="Y930" s="1" t="s">
        <v>1074</v>
      </c>
      <c r="AA930" s="78" t="s">
        <v>195</v>
      </c>
      <c r="AB930" s="79" t="s">
        <v>968</v>
      </c>
    </row>
    <row r="931" spans="20:28" ht="18.75" customHeight="1">
      <c r="T931" s="1"/>
      <c r="X931" s="1" t="s">
        <v>289</v>
      </c>
      <c r="Y931" s="1" t="s">
        <v>1075</v>
      </c>
      <c r="AA931" s="78" t="s">
        <v>196</v>
      </c>
      <c r="AB931" s="79" t="s">
        <v>968</v>
      </c>
    </row>
    <row r="932" spans="20:28" ht="18.75" customHeight="1">
      <c r="T932" s="1"/>
      <c r="X932" s="1" t="s">
        <v>290</v>
      </c>
      <c r="Y932" s="1" t="s">
        <v>1076</v>
      </c>
      <c r="AA932" s="78" t="s">
        <v>197</v>
      </c>
      <c r="AB932" s="79" t="s">
        <v>968</v>
      </c>
    </row>
    <row r="933" spans="20:28" ht="18.75" customHeight="1">
      <c r="T933" s="1"/>
      <c r="X933" s="1" t="s">
        <v>291</v>
      </c>
      <c r="Y933" s="1" t="s">
        <v>1077</v>
      </c>
      <c r="AA933" s="78" t="s">
        <v>198</v>
      </c>
      <c r="AB933" s="79" t="s">
        <v>968</v>
      </c>
    </row>
    <row r="934" spans="20:28" ht="18.75" customHeight="1">
      <c r="T934" s="1"/>
      <c r="X934" s="1" t="s">
        <v>292</v>
      </c>
      <c r="Y934" s="1" t="s">
        <v>1078</v>
      </c>
      <c r="AA934" s="78" t="s">
        <v>199</v>
      </c>
      <c r="AB934" s="79" t="s">
        <v>968</v>
      </c>
    </row>
    <row r="935" spans="20:28" ht="18.75" customHeight="1">
      <c r="T935" s="1"/>
      <c r="X935" s="1" t="s">
        <v>293</v>
      </c>
      <c r="Y935" s="1" t="s">
        <v>1079</v>
      </c>
      <c r="AA935" s="78" t="s">
        <v>200</v>
      </c>
      <c r="AB935" s="79" t="s">
        <v>968</v>
      </c>
    </row>
    <row r="936" spans="20:28" ht="18.75" customHeight="1">
      <c r="T936" s="1"/>
      <c r="X936" s="1" t="s">
        <v>294</v>
      </c>
      <c r="Y936" s="1" t="s">
        <v>1080</v>
      </c>
      <c r="AA936" s="78" t="s">
        <v>201</v>
      </c>
      <c r="AB936" s="79" t="s">
        <v>968</v>
      </c>
    </row>
    <row r="937" spans="20:28" ht="18.75" customHeight="1">
      <c r="T937" s="1"/>
      <c r="X937" s="1" t="s">
        <v>295</v>
      </c>
      <c r="Y937" s="1" t="s">
        <v>1081</v>
      </c>
      <c r="AA937" s="78" t="s">
        <v>202</v>
      </c>
      <c r="AB937" s="79" t="s">
        <v>968</v>
      </c>
    </row>
    <row r="938" spans="20:28" ht="18.75" customHeight="1">
      <c r="T938" s="1"/>
      <c r="X938" s="1" t="s">
        <v>296</v>
      </c>
      <c r="Y938" s="1" t="s">
        <v>1082</v>
      </c>
      <c r="AA938" s="78" t="s">
        <v>203</v>
      </c>
      <c r="AB938" s="79" t="s">
        <v>968</v>
      </c>
    </row>
    <row r="939" spans="20:28" ht="18.75" customHeight="1">
      <c r="T939" s="1"/>
      <c r="X939" s="1" t="s">
        <v>297</v>
      </c>
      <c r="Y939" s="1" t="s">
        <v>1083</v>
      </c>
      <c r="AA939" s="78" t="s">
        <v>204</v>
      </c>
      <c r="AB939" s="79" t="s">
        <v>968</v>
      </c>
    </row>
    <row r="940" spans="20:28" ht="18.75" customHeight="1">
      <c r="T940" s="1"/>
      <c r="X940" s="1" t="s">
        <v>298</v>
      </c>
      <c r="Y940" s="1" t="s">
        <v>1084</v>
      </c>
      <c r="AA940" s="78" t="s">
        <v>205</v>
      </c>
      <c r="AB940" s="79" t="s">
        <v>968</v>
      </c>
    </row>
    <row r="941" spans="20:28" ht="18.75" customHeight="1">
      <c r="T941" s="1"/>
      <c r="X941" s="1" t="s">
        <v>299</v>
      </c>
      <c r="Y941" s="1" t="s">
        <v>1085</v>
      </c>
      <c r="AA941" s="78" t="s">
        <v>206</v>
      </c>
      <c r="AB941" s="79" t="s">
        <v>968</v>
      </c>
    </row>
    <row r="942" spans="20:28" ht="18.75" customHeight="1">
      <c r="T942" s="1"/>
      <c r="X942" s="1" t="s">
        <v>300</v>
      </c>
      <c r="Y942" s="1" t="s">
        <v>1086</v>
      </c>
      <c r="AA942" s="78" t="s">
        <v>207</v>
      </c>
      <c r="AB942" s="79" t="s">
        <v>968</v>
      </c>
    </row>
    <row r="943" spans="20:28" ht="18.75" customHeight="1">
      <c r="T943" s="1"/>
      <c r="X943" s="1" t="s">
        <v>301</v>
      </c>
      <c r="Y943" s="1" t="s">
        <v>1087</v>
      </c>
      <c r="AA943" s="78" t="s">
        <v>208</v>
      </c>
      <c r="AB943" s="79" t="s">
        <v>968</v>
      </c>
    </row>
    <row r="944" spans="20:28" ht="18.75" customHeight="1">
      <c r="T944" s="1"/>
      <c r="X944" s="1" t="s">
        <v>302</v>
      </c>
      <c r="Y944" s="1" t="s">
        <v>1088</v>
      </c>
      <c r="AA944" s="78" t="s">
        <v>209</v>
      </c>
      <c r="AB944" s="79" t="s">
        <v>968</v>
      </c>
    </row>
    <row r="945" spans="20:28" ht="18.75" customHeight="1">
      <c r="T945" s="1"/>
      <c r="X945" s="1" t="s">
        <v>303</v>
      </c>
      <c r="Y945" s="1" t="s">
        <v>1089</v>
      </c>
      <c r="AA945" s="78" t="s">
        <v>210</v>
      </c>
      <c r="AB945" s="79" t="s">
        <v>968</v>
      </c>
    </row>
    <row r="946" spans="20:28" ht="18.75" customHeight="1">
      <c r="T946" s="1"/>
      <c r="X946" s="1" t="s">
        <v>304</v>
      </c>
      <c r="Y946" s="1" t="s">
        <v>1090</v>
      </c>
      <c r="AA946" s="78" t="s">
        <v>211</v>
      </c>
      <c r="AB946" s="79" t="s">
        <v>968</v>
      </c>
    </row>
    <row r="947" spans="20:28" ht="18.75" customHeight="1">
      <c r="T947" s="1"/>
      <c r="X947" s="1" t="s">
        <v>305</v>
      </c>
      <c r="Y947" s="1" t="s">
        <v>1091</v>
      </c>
      <c r="AA947" s="78" t="s">
        <v>212</v>
      </c>
      <c r="AB947" s="79" t="s">
        <v>968</v>
      </c>
    </row>
    <row r="948" spans="20:28" ht="18.75" customHeight="1">
      <c r="T948" s="1"/>
      <c r="X948" s="1" t="s">
        <v>306</v>
      </c>
      <c r="Y948" s="1" t="s">
        <v>1092</v>
      </c>
      <c r="AA948" s="78" t="s">
        <v>213</v>
      </c>
      <c r="AB948" s="79" t="s">
        <v>968</v>
      </c>
    </row>
    <row r="949" spans="20:28" ht="18.75" customHeight="1">
      <c r="T949" s="1"/>
      <c r="X949" s="1" t="s">
        <v>307</v>
      </c>
      <c r="Y949" s="1" t="s">
        <v>1093</v>
      </c>
      <c r="AA949" s="78" t="s">
        <v>1094</v>
      </c>
      <c r="AB949" s="79" t="s">
        <v>968</v>
      </c>
    </row>
    <row r="950" spans="20:28" ht="18.75" customHeight="1">
      <c r="T950" s="1"/>
      <c r="X950" s="1" t="s">
        <v>308</v>
      </c>
      <c r="Y950" s="1" t="s">
        <v>1095</v>
      </c>
      <c r="AA950" s="78" t="s">
        <v>1096</v>
      </c>
      <c r="AB950" s="79" t="s">
        <v>968</v>
      </c>
    </row>
    <row r="951" spans="20:28" ht="18.75" customHeight="1">
      <c r="T951" s="1"/>
      <c r="X951" s="1" t="s">
        <v>309</v>
      </c>
      <c r="Y951" s="1" t="s">
        <v>1097</v>
      </c>
      <c r="AA951" s="78" t="s">
        <v>214</v>
      </c>
      <c r="AB951" s="79" t="s">
        <v>968</v>
      </c>
    </row>
    <row r="952" spans="20:28" ht="18.75" customHeight="1">
      <c r="T952" s="1"/>
      <c r="X952" s="1" t="s">
        <v>310</v>
      </c>
      <c r="Y952" s="1" t="s">
        <v>1098</v>
      </c>
      <c r="AA952" s="78" t="s">
        <v>215</v>
      </c>
      <c r="AB952" s="79" t="s">
        <v>968</v>
      </c>
    </row>
    <row r="953" spans="20:28" ht="18.75" customHeight="1">
      <c r="T953" s="1"/>
      <c r="X953" s="1" t="s">
        <v>311</v>
      </c>
      <c r="Y953" s="1" t="s">
        <v>1099</v>
      </c>
      <c r="AA953" s="78" t="s">
        <v>216</v>
      </c>
      <c r="AB953" s="79" t="s">
        <v>968</v>
      </c>
    </row>
    <row r="954" spans="20:28" ht="18.75" customHeight="1">
      <c r="T954" s="1"/>
      <c r="X954" s="1" t="s">
        <v>312</v>
      </c>
      <c r="Y954" s="1" t="s">
        <v>1100</v>
      </c>
      <c r="AA954" s="78" t="s">
        <v>217</v>
      </c>
      <c r="AB954" s="79" t="s">
        <v>968</v>
      </c>
    </row>
    <row r="955" spans="20:28" ht="18.75" customHeight="1">
      <c r="T955" s="1"/>
      <c r="X955" s="1" t="s">
        <v>313</v>
      </c>
      <c r="Y955" s="1" t="s">
        <v>1101</v>
      </c>
      <c r="AA955" s="78" t="s">
        <v>218</v>
      </c>
      <c r="AB955" s="79" t="s">
        <v>968</v>
      </c>
    </row>
    <row r="956" spans="20:28" ht="18.75" customHeight="1">
      <c r="T956" s="1"/>
      <c r="X956" s="1" t="s">
        <v>314</v>
      </c>
      <c r="Y956" s="1" t="s">
        <v>1102</v>
      </c>
      <c r="AA956" s="78" t="s">
        <v>219</v>
      </c>
      <c r="AB956" s="79" t="s">
        <v>968</v>
      </c>
    </row>
    <row r="957" spans="20:28" ht="18.75" customHeight="1">
      <c r="T957" s="1"/>
      <c r="X957" s="1" t="s">
        <v>315</v>
      </c>
      <c r="Y957" s="1" t="s">
        <v>1103</v>
      </c>
      <c r="AA957" s="78" t="s">
        <v>220</v>
      </c>
      <c r="AB957" s="79" t="s">
        <v>968</v>
      </c>
    </row>
    <row r="958" spans="20:28" ht="18.75" customHeight="1">
      <c r="T958" s="1"/>
      <c r="X958" s="1" t="s">
        <v>765</v>
      </c>
      <c r="Y958" s="1" t="s">
        <v>1104</v>
      </c>
      <c r="AA958" s="78" t="s">
        <v>221</v>
      </c>
      <c r="AB958" s="79" t="s">
        <v>968</v>
      </c>
    </row>
    <row r="959" spans="20:28" ht="18.75" customHeight="1">
      <c r="T959" s="1"/>
      <c r="X959" s="1" t="s">
        <v>767</v>
      </c>
      <c r="Y959" s="1" t="s">
        <v>1105</v>
      </c>
      <c r="AA959" s="78" t="s">
        <v>222</v>
      </c>
      <c r="AB959" s="79" t="s">
        <v>968</v>
      </c>
    </row>
    <row r="960" spans="20:28" ht="18.75" customHeight="1">
      <c r="T960" s="1"/>
      <c r="X960" s="1" t="s">
        <v>769</v>
      </c>
      <c r="Y960" s="1" t="s">
        <v>1106</v>
      </c>
      <c r="AA960" s="78" t="s">
        <v>223</v>
      </c>
      <c r="AB960" s="79" t="s">
        <v>968</v>
      </c>
    </row>
    <row r="961" spans="20:28" ht="18.75" customHeight="1">
      <c r="T961" s="1"/>
      <c r="X961" s="1" t="s">
        <v>771</v>
      </c>
      <c r="Y961" s="1" t="s">
        <v>1107</v>
      </c>
      <c r="AA961" s="78" t="s">
        <v>224</v>
      </c>
      <c r="AB961" s="79" t="s">
        <v>968</v>
      </c>
    </row>
    <row r="962" spans="20:28" ht="18.75" customHeight="1">
      <c r="T962" s="1"/>
      <c r="X962" s="1" t="s">
        <v>773</v>
      </c>
      <c r="Y962" s="1" t="s">
        <v>1108</v>
      </c>
      <c r="AA962" s="78" t="s">
        <v>225</v>
      </c>
      <c r="AB962" s="79" t="s">
        <v>968</v>
      </c>
    </row>
    <row r="963" spans="20:28" ht="18.75" customHeight="1">
      <c r="T963" s="1"/>
      <c r="X963" s="1" t="s">
        <v>776</v>
      </c>
      <c r="Y963" s="1" t="s">
        <v>1109</v>
      </c>
      <c r="AA963" s="78" t="s">
        <v>226</v>
      </c>
      <c r="AB963" s="79" t="s">
        <v>968</v>
      </c>
    </row>
    <row r="964" spans="20:28" ht="18.75" customHeight="1">
      <c r="T964" s="1"/>
      <c r="X964" s="1" t="s">
        <v>316</v>
      </c>
      <c r="Y964" s="1" t="s">
        <v>1110</v>
      </c>
      <c r="AA964" s="78" t="s">
        <v>227</v>
      </c>
      <c r="AB964" s="79" t="s">
        <v>968</v>
      </c>
    </row>
    <row r="965" spans="20:28" ht="18.75" customHeight="1">
      <c r="T965" s="1"/>
      <c r="X965" s="1" t="s">
        <v>317</v>
      </c>
      <c r="Y965" s="1" t="s">
        <v>1111</v>
      </c>
      <c r="AA965" s="78" t="s">
        <v>228</v>
      </c>
      <c r="AB965" s="79" t="s">
        <v>968</v>
      </c>
    </row>
    <row r="966" spans="20:28" ht="18.75" customHeight="1">
      <c r="T966" s="1"/>
      <c r="X966" s="1" t="s">
        <v>318</v>
      </c>
      <c r="Y966" s="1" t="s">
        <v>1112</v>
      </c>
      <c r="AA966" s="78" t="s">
        <v>229</v>
      </c>
      <c r="AB966" s="79" t="s">
        <v>968</v>
      </c>
    </row>
    <row r="967" spans="20:28" ht="18.75" customHeight="1">
      <c r="T967" s="1"/>
      <c r="X967" s="1" t="s">
        <v>319</v>
      </c>
      <c r="Y967" s="1" t="s">
        <v>1113</v>
      </c>
      <c r="AA967" s="78" t="s">
        <v>230</v>
      </c>
      <c r="AB967" s="79" t="s">
        <v>968</v>
      </c>
    </row>
    <row r="968" spans="20:28" ht="18.75" customHeight="1">
      <c r="T968" s="1"/>
      <c r="X968" s="1" t="s">
        <v>320</v>
      </c>
      <c r="Y968" s="1" t="s">
        <v>1114</v>
      </c>
      <c r="AA968" s="78" t="s">
        <v>231</v>
      </c>
      <c r="AB968" s="79" t="s">
        <v>968</v>
      </c>
    </row>
    <row r="969" spans="20:28" ht="18.75" customHeight="1">
      <c r="T969" s="1"/>
      <c r="X969" s="1" t="s">
        <v>321</v>
      </c>
      <c r="Y969" s="1" t="s">
        <v>1115</v>
      </c>
      <c r="AA969" s="78" t="s">
        <v>232</v>
      </c>
      <c r="AB969" s="79" t="s">
        <v>968</v>
      </c>
    </row>
    <row r="970" spans="20:28" ht="18.75" customHeight="1">
      <c r="T970" s="1"/>
      <c r="X970" s="1" t="s">
        <v>322</v>
      </c>
      <c r="Y970" s="1" t="s">
        <v>1116</v>
      </c>
      <c r="AA970" s="78" t="s">
        <v>233</v>
      </c>
      <c r="AB970" s="79" t="s">
        <v>968</v>
      </c>
    </row>
    <row r="971" spans="20:28" ht="18.75" customHeight="1">
      <c r="T971" s="1"/>
      <c r="X971" s="1" t="s">
        <v>323</v>
      </c>
      <c r="Y971" s="1" t="s">
        <v>1117</v>
      </c>
      <c r="AA971" s="78" t="s">
        <v>234</v>
      </c>
      <c r="AB971" s="79" t="s">
        <v>968</v>
      </c>
    </row>
    <row r="972" spans="20:28" ht="18.75" customHeight="1">
      <c r="T972" s="1"/>
      <c r="X972" s="1" t="s">
        <v>324</v>
      </c>
      <c r="Y972" s="1" t="s">
        <v>1118</v>
      </c>
      <c r="AA972" s="78" t="s">
        <v>235</v>
      </c>
      <c r="AB972" s="79" t="s">
        <v>968</v>
      </c>
    </row>
    <row r="973" spans="20:28" ht="18.75" customHeight="1">
      <c r="T973" s="1"/>
      <c r="X973" s="1" t="s">
        <v>325</v>
      </c>
      <c r="Y973" s="1" t="s">
        <v>1119</v>
      </c>
      <c r="AA973" s="78" t="s">
        <v>236</v>
      </c>
      <c r="AB973" s="79" t="s">
        <v>968</v>
      </c>
    </row>
    <row r="974" spans="20:28" ht="18.75" customHeight="1">
      <c r="T974" s="1"/>
      <c r="X974" s="1" t="s">
        <v>326</v>
      </c>
      <c r="Y974" s="1" t="s">
        <v>1120</v>
      </c>
      <c r="AA974" s="78" t="s">
        <v>237</v>
      </c>
      <c r="AB974" s="79" t="s">
        <v>968</v>
      </c>
    </row>
    <row r="975" spans="20:28" ht="18.75" customHeight="1">
      <c r="T975" s="1"/>
      <c r="X975" s="1" t="s">
        <v>327</v>
      </c>
      <c r="Y975" s="1" t="s">
        <v>1121</v>
      </c>
      <c r="AA975" s="78" t="s">
        <v>238</v>
      </c>
      <c r="AB975" s="79" t="s">
        <v>968</v>
      </c>
    </row>
    <row r="976" spans="20:28" ht="18.75" customHeight="1">
      <c r="T976" s="1"/>
      <c r="X976" s="1" t="s">
        <v>328</v>
      </c>
      <c r="Y976" s="1" t="s">
        <v>1122</v>
      </c>
      <c r="AA976" s="78" t="s">
        <v>239</v>
      </c>
      <c r="AB976" s="79" t="s">
        <v>968</v>
      </c>
    </row>
    <row r="977" spans="20:28" ht="18.75" customHeight="1">
      <c r="T977" s="1"/>
      <c r="X977" s="1" t="s">
        <v>329</v>
      </c>
      <c r="Y977" s="1" t="s">
        <v>1123</v>
      </c>
      <c r="AA977" s="78" t="s">
        <v>240</v>
      </c>
      <c r="AB977" s="79" t="s">
        <v>968</v>
      </c>
    </row>
    <row r="978" spans="20:28" ht="18.75" customHeight="1">
      <c r="T978" s="1"/>
      <c r="X978" s="1" t="s">
        <v>330</v>
      </c>
      <c r="Y978" s="1" t="s">
        <v>1124</v>
      </c>
      <c r="AA978" s="78" t="s">
        <v>241</v>
      </c>
      <c r="AB978" s="79" t="s">
        <v>968</v>
      </c>
    </row>
    <row r="979" spans="20:28" ht="18.75" customHeight="1">
      <c r="T979" s="1"/>
      <c r="X979" s="1" t="s">
        <v>331</v>
      </c>
      <c r="Y979" s="1" t="s">
        <v>1125</v>
      </c>
      <c r="AA979" s="78" t="s">
        <v>242</v>
      </c>
      <c r="AB979" s="79" t="s">
        <v>968</v>
      </c>
    </row>
    <row r="980" spans="20:28" ht="18.75" customHeight="1">
      <c r="T980" s="1"/>
      <c r="X980" s="1" t="s">
        <v>332</v>
      </c>
      <c r="Y980" s="1" t="s">
        <v>1126</v>
      </c>
      <c r="AA980" s="78" t="s">
        <v>243</v>
      </c>
      <c r="AB980" s="79" t="s">
        <v>968</v>
      </c>
    </row>
    <row r="981" spans="20:28" ht="18.75" customHeight="1">
      <c r="T981" s="1"/>
      <c r="X981" s="1" t="s">
        <v>333</v>
      </c>
      <c r="Y981" s="1" t="s">
        <v>1127</v>
      </c>
      <c r="AA981" s="78" t="s">
        <v>244</v>
      </c>
      <c r="AB981" s="79" t="s">
        <v>968</v>
      </c>
    </row>
    <row r="982" spans="20:28" ht="18.75" customHeight="1">
      <c r="T982" s="1"/>
      <c r="X982" s="1" t="s">
        <v>334</v>
      </c>
      <c r="Y982" s="1" t="s">
        <v>1128</v>
      </c>
      <c r="AA982" s="78" t="s">
        <v>245</v>
      </c>
      <c r="AB982" s="79" t="s">
        <v>968</v>
      </c>
    </row>
    <row r="983" spans="20:28" ht="18.75" customHeight="1">
      <c r="T983" s="1"/>
      <c r="X983" s="1" t="s">
        <v>335</v>
      </c>
      <c r="Y983" s="1" t="s">
        <v>1129</v>
      </c>
      <c r="AA983" s="78" t="s">
        <v>246</v>
      </c>
      <c r="AB983" s="79" t="s">
        <v>968</v>
      </c>
    </row>
    <row r="984" spans="20:25" ht="18.75" customHeight="1">
      <c r="T984" s="1"/>
      <c r="X984" s="1" t="s">
        <v>336</v>
      </c>
      <c r="Y984" s="1" t="s">
        <v>1130</v>
      </c>
    </row>
    <row r="985" spans="20:25" ht="18.75" customHeight="1">
      <c r="T985" s="1"/>
      <c r="X985" s="1" t="s">
        <v>337</v>
      </c>
      <c r="Y985" s="1" t="s">
        <v>1131</v>
      </c>
    </row>
    <row r="986" spans="20:25" ht="18.75" customHeight="1">
      <c r="T986" s="1"/>
      <c r="X986" s="1" t="s">
        <v>338</v>
      </c>
      <c r="Y986" s="1" t="s">
        <v>1132</v>
      </c>
    </row>
    <row r="987" spans="20:25" ht="18.75" customHeight="1">
      <c r="T987" s="1"/>
      <c r="X987" s="1" t="s">
        <v>339</v>
      </c>
      <c r="Y987" s="1" t="s">
        <v>1133</v>
      </c>
    </row>
    <row r="988" spans="20:25" ht="18.75" customHeight="1">
      <c r="T988" s="1"/>
      <c r="X988" s="1" t="s">
        <v>340</v>
      </c>
      <c r="Y988" s="1" t="s">
        <v>1134</v>
      </c>
    </row>
    <row r="989" spans="20:25" ht="18.75" customHeight="1">
      <c r="T989" s="1"/>
      <c r="X989" s="1" t="s">
        <v>341</v>
      </c>
      <c r="Y989" s="1" t="s">
        <v>1135</v>
      </c>
    </row>
    <row r="990" spans="20:25" ht="18.75" customHeight="1">
      <c r="T990" s="1"/>
      <c r="X990" s="1" t="s">
        <v>342</v>
      </c>
      <c r="Y990" s="1" t="s">
        <v>1136</v>
      </c>
    </row>
    <row r="991" spans="20:25" ht="18.75" customHeight="1">
      <c r="T991" s="1"/>
      <c r="X991" s="1" t="s">
        <v>343</v>
      </c>
      <c r="Y991" s="1" t="s">
        <v>1137</v>
      </c>
    </row>
    <row r="992" spans="20:25" ht="18.75" customHeight="1">
      <c r="T992" s="1"/>
      <c r="X992" s="1" t="s">
        <v>344</v>
      </c>
      <c r="Y992" s="1" t="s">
        <v>1138</v>
      </c>
    </row>
    <row r="993" spans="20:25" ht="18.75" customHeight="1">
      <c r="T993" s="1"/>
      <c r="X993" s="1" t="s">
        <v>345</v>
      </c>
      <c r="Y993" s="1" t="s">
        <v>1139</v>
      </c>
    </row>
    <row r="994" spans="20:25" ht="18.75" customHeight="1">
      <c r="T994" s="1"/>
      <c r="X994" s="1" t="s">
        <v>346</v>
      </c>
      <c r="Y994" s="1" t="s">
        <v>1140</v>
      </c>
    </row>
    <row r="995" spans="20:25" ht="18.75" customHeight="1">
      <c r="T995" s="1"/>
      <c r="X995" s="1" t="s">
        <v>390</v>
      </c>
      <c r="Y995" s="1" t="s">
        <v>1141</v>
      </c>
    </row>
    <row r="996" spans="20:25" ht="18.75" customHeight="1">
      <c r="T996" s="1"/>
      <c r="X996" s="1" t="s">
        <v>391</v>
      </c>
      <c r="Y996" s="1" t="s">
        <v>1142</v>
      </c>
    </row>
    <row r="997" spans="20:25" ht="18.75" customHeight="1">
      <c r="T997" s="1"/>
      <c r="X997" s="1" t="s">
        <v>392</v>
      </c>
      <c r="Y997" s="1" t="s">
        <v>1143</v>
      </c>
    </row>
    <row r="998" spans="20:25" ht="18.75" customHeight="1">
      <c r="T998" s="1"/>
      <c r="X998" s="1" t="s">
        <v>393</v>
      </c>
      <c r="Y998" s="1" t="s">
        <v>1144</v>
      </c>
    </row>
    <row r="999" spans="20:25" ht="18.75" customHeight="1">
      <c r="T999" s="1"/>
      <c r="X999" s="1" t="s">
        <v>638</v>
      </c>
      <c r="Y999" s="1" t="s">
        <v>1145</v>
      </c>
    </row>
    <row r="1000" spans="20:25" ht="18.75" customHeight="1">
      <c r="T1000" s="1"/>
      <c r="X1000" s="1" t="s">
        <v>505</v>
      </c>
      <c r="Y1000" s="1" t="s">
        <v>506</v>
      </c>
    </row>
    <row r="1001" spans="20:25" ht="18.75" customHeight="1">
      <c r="T1001" s="1"/>
      <c r="X1001" s="1" t="s">
        <v>522</v>
      </c>
      <c r="Y1001" s="1" t="s">
        <v>523</v>
      </c>
    </row>
    <row r="1002" spans="20:25" ht="18.75" customHeight="1">
      <c r="T1002" s="1"/>
      <c r="X1002" s="1" t="s">
        <v>602</v>
      </c>
      <c r="Y1002" s="1" t="s">
        <v>1146</v>
      </c>
    </row>
    <row r="1003" spans="20:25" ht="18.75" customHeight="1">
      <c r="T1003" s="1"/>
      <c r="X1003" s="1" t="s">
        <v>603</v>
      </c>
      <c r="Y1003" s="1" t="s">
        <v>1147</v>
      </c>
    </row>
    <row r="1004" spans="20:25" ht="18.75" customHeight="1">
      <c r="T1004" s="1"/>
      <c r="X1004" s="1" t="s">
        <v>604</v>
      </c>
      <c r="Y1004" s="1" t="s">
        <v>1148</v>
      </c>
    </row>
    <row r="1005" spans="20:25" ht="18.75" customHeight="1">
      <c r="T1005" s="1"/>
      <c r="X1005" s="1" t="s">
        <v>605</v>
      </c>
      <c r="Y1005" s="1" t="s">
        <v>1149</v>
      </c>
    </row>
    <row r="1006" spans="20:25" ht="18.75" customHeight="1">
      <c r="T1006" s="1"/>
      <c r="X1006" s="1" t="s">
        <v>606</v>
      </c>
      <c r="Y1006" s="1" t="s">
        <v>1150</v>
      </c>
    </row>
    <row r="1007" spans="20:25" ht="18.75" customHeight="1">
      <c r="T1007" s="1"/>
      <c r="X1007" s="1" t="s">
        <v>607</v>
      </c>
      <c r="Y1007" s="1" t="s">
        <v>1151</v>
      </c>
    </row>
    <row r="1008" spans="20:25" ht="18.75" customHeight="1">
      <c r="T1008" s="1"/>
      <c r="X1008" s="1" t="s">
        <v>608</v>
      </c>
      <c r="Y1008" s="1" t="s">
        <v>1152</v>
      </c>
    </row>
    <row r="1009" spans="20:25" ht="18.75" customHeight="1">
      <c r="T1009" s="1"/>
      <c r="X1009" s="1" t="s">
        <v>609</v>
      </c>
      <c r="Y1009" s="1" t="s">
        <v>1153</v>
      </c>
    </row>
    <row r="1010" spans="20:25" ht="18.75" customHeight="1">
      <c r="T1010" s="1"/>
      <c r="X1010" s="1" t="s">
        <v>610</v>
      </c>
      <c r="Y1010" s="1" t="s">
        <v>1154</v>
      </c>
    </row>
    <row r="1011" spans="20:25" ht="18.75" customHeight="1">
      <c r="T1011" s="1"/>
      <c r="X1011" s="1" t="s">
        <v>611</v>
      </c>
      <c r="Y1011" s="1" t="s">
        <v>1155</v>
      </c>
    </row>
    <row r="1012" spans="20:25" ht="18.75" customHeight="1">
      <c r="T1012" s="1"/>
      <c r="X1012" s="1" t="s">
        <v>612</v>
      </c>
      <c r="Y1012" s="1" t="s">
        <v>1156</v>
      </c>
    </row>
    <row r="1013" spans="20:25" ht="18.75" customHeight="1">
      <c r="T1013" s="1"/>
      <c r="X1013" s="1" t="s">
        <v>613</v>
      </c>
      <c r="Y1013" s="1" t="s">
        <v>1157</v>
      </c>
    </row>
    <row r="1014" spans="20:25" ht="18.75" customHeight="1">
      <c r="T1014" s="1"/>
      <c r="X1014" s="1" t="s">
        <v>614</v>
      </c>
      <c r="Y1014" s="1" t="s">
        <v>1158</v>
      </c>
    </row>
    <row r="1015" spans="20:25" ht="18.75" customHeight="1">
      <c r="T1015" s="1"/>
      <c r="X1015" s="1" t="s">
        <v>615</v>
      </c>
      <c r="Y1015" s="1" t="s">
        <v>1159</v>
      </c>
    </row>
    <row r="1016" spans="20:25" ht="18.75" customHeight="1">
      <c r="T1016" s="1"/>
      <c r="X1016" s="1" t="s">
        <v>616</v>
      </c>
      <c r="Y1016" s="1" t="s">
        <v>1160</v>
      </c>
    </row>
    <row r="1017" spans="20:25" ht="18.75" customHeight="1">
      <c r="T1017" s="1"/>
      <c r="X1017" s="1" t="s">
        <v>617</v>
      </c>
      <c r="Y1017" s="1" t="s">
        <v>1161</v>
      </c>
    </row>
    <row r="1018" spans="20:25" ht="18.75" customHeight="1">
      <c r="T1018" s="1"/>
      <c r="X1018" s="1" t="s">
        <v>618</v>
      </c>
      <c r="Y1018" s="1" t="s">
        <v>1162</v>
      </c>
    </row>
    <row r="1019" spans="20:25" ht="18.75" customHeight="1">
      <c r="T1019" s="1"/>
      <c r="X1019" s="1" t="s">
        <v>619</v>
      </c>
      <c r="Y1019" s="1" t="s">
        <v>1163</v>
      </c>
    </row>
    <row r="1020" spans="20:25" ht="18.75" customHeight="1">
      <c r="T1020" s="1"/>
      <c r="X1020" s="1" t="s">
        <v>620</v>
      </c>
      <c r="Y1020" s="1" t="s">
        <v>1164</v>
      </c>
    </row>
    <row r="1021" spans="20:25" ht="18.75" customHeight="1">
      <c r="T1021" s="1"/>
      <c r="X1021" s="1" t="s">
        <v>621</v>
      </c>
      <c r="Y1021" s="1" t="s">
        <v>1165</v>
      </c>
    </row>
    <row r="1022" spans="20:25" ht="18.75" customHeight="1">
      <c r="T1022" s="1"/>
      <c r="X1022" s="1" t="s">
        <v>622</v>
      </c>
      <c r="Y1022" s="1" t="s">
        <v>1166</v>
      </c>
    </row>
    <row r="1023" spans="20:25" ht="18.75" customHeight="1">
      <c r="T1023" s="1"/>
      <c r="X1023" s="1" t="s">
        <v>623</v>
      </c>
      <c r="Y1023" s="1" t="s">
        <v>1167</v>
      </c>
    </row>
    <row r="1024" spans="20:25" ht="18.75" customHeight="1">
      <c r="T1024" s="1"/>
      <c r="X1024" s="1" t="s">
        <v>914</v>
      </c>
      <c r="Y1024" s="1" t="s">
        <v>1168</v>
      </c>
    </row>
    <row r="1025" spans="20:25" ht="18.75" customHeight="1">
      <c r="T1025" s="1"/>
      <c r="X1025" s="1" t="s">
        <v>624</v>
      </c>
      <c r="Y1025" s="1" t="s">
        <v>1169</v>
      </c>
    </row>
    <row r="1026" spans="20:25" ht="18.75" customHeight="1">
      <c r="T1026" s="1"/>
      <c r="X1026" s="1" t="s">
        <v>625</v>
      </c>
      <c r="Y1026" s="1" t="s">
        <v>1170</v>
      </c>
    </row>
    <row r="1027" spans="20:25" ht="18.75" customHeight="1">
      <c r="T1027" s="1"/>
      <c r="X1027" s="1" t="s">
        <v>626</v>
      </c>
      <c r="Y1027" s="1" t="s">
        <v>1171</v>
      </c>
    </row>
    <row r="1028" spans="20:25" ht="18.75" customHeight="1">
      <c r="T1028" s="1"/>
      <c r="X1028" s="1" t="s">
        <v>627</v>
      </c>
      <c r="Y1028" s="1" t="s">
        <v>1172</v>
      </c>
    </row>
    <row r="1029" spans="20:25" ht="18.75" customHeight="1">
      <c r="T1029" s="1"/>
      <c r="X1029" s="1" t="s">
        <v>628</v>
      </c>
      <c r="Y1029" s="1" t="s">
        <v>1173</v>
      </c>
    </row>
    <row r="1030" spans="20:25" ht="18.75" customHeight="1">
      <c r="T1030" s="1"/>
      <c r="X1030" s="1" t="s">
        <v>629</v>
      </c>
      <c r="Y1030" s="1" t="s">
        <v>1174</v>
      </c>
    </row>
    <row r="1031" spans="20:25" ht="18.75" customHeight="1">
      <c r="T1031" s="1"/>
      <c r="X1031" s="1" t="s">
        <v>630</v>
      </c>
      <c r="Y1031" s="1" t="s">
        <v>1175</v>
      </c>
    </row>
    <row r="1032" spans="20:25" ht="18.75" customHeight="1">
      <c r="T1032" s="1"/>
      <c r="X1032" s="1" t="s">
        <v>631</v>
      </c>
      <c r="Y1032" s="1" t="s">
        <v>1176</v>
      </c>
    </row>
    <row r="1033" spans="20:25" ht="18.75" customHeight="1">
      <c r="T1033" s="1"/>
      <c r="X1033" s="1" t="s">
        <v>632</v>
      </c>
      <c r="Y1033" s="1" t="s">
        <v>1177</v>
      </c>
    </row>
    <row r="1034" spans="20:25" ht="18.75" customHeight="1">
      <c r="T1034" s="1"/>
      <c r="X1034" s="1" t="s">
        <v>633</v>
      </c>
      <c r="Y1034" s="1" t="s">
        <v>1178</v>
      </c>
    </row>
    <row r="1035" spans="20:25" ht="18.75" customHeight="1">
      <c r="T1035" s="1"/>
      <c r="X1035" s="1" t="s">
        <v>634</v>
      </c>
      <c r="Y1035" s="1" t="s">
        <v>1179</v>
      </c>
    </row>
    <row r="1036" spans="20:25" ht="18.75" customHeight="1">
      <c r="T1036" s="1"/>
      <c r="X1036" s="1" t="s">
        <v>635</v>
      </c>
      <c r="Y1036" s="1" t="s">
        <v>1180</v>
      </c>
    </row>
    <row r="1037" spans="20:25" ht="18.75" customHeight="1">
      <c r="T1037" s="1"/>
      <c r="X1037" s="1" t="s">
        <v>636</v>
      </c>
      <c r="Y1037" s="1" t="s">
        <v>1181</v>
      </c>
    </row>
    <row r="1038" spans="20:25" ht="18.75" customHeight="1">
      <c r="T1038" s="1"/>
      <c r="X1038" s="1" t="s">
        <v>499</v>
      </c>
      <c r="Y1038" s="1" t="s">
        <v>500</v>
      </c>
    </row>
    <row r="1039" spans="20:25" ht="18.75" customHeight="1">
      <c r="T1039" s="1"/>
      <c r="X1039" s="1" t="s">
        <v>507</v>
      </c>
      <c r="Y1039" s="1" t="s">
        <v>508</v>
      </c>
    </row>
    <row r="1040" spans="20:25" ht="18.75" customHeight="1">
      <c r="T1040" s="1"/>
      <c r="X1040" s="1" t="s">
        <v>1182</v>
      </c>
      <c r="Y1040" s="1" t="s">
        <v>1183</v>
      </c>
    </row>
    <row r="1041" spans="20:25" ht="18.75" customHeight="1">
      <c r="T1041" s="1"/>
      <c r="X1041" s="1" t="s">
        <v>552</v>
      </c>
      <c r="Y1041" s="1" t="s">
        <v>553</v>
      </c>
    </row>
    <row r="1042" spans="20:25" ht="18.75" customHeight="1">
      <c r="T1042" s="1"/>
      <c r="X1042" s="1" t="s">
        <v>548</v>
      </c>
      <c r="Y1042" s="1" t="s">
        <v>549</v>
      </c>
    </row>
    <row r="1043" spans="20:25" ht="18.75" customHeight="1">
      <c r="T1043" s="1"/>
      <c r="X1043" s="1" t="s">
        <v>554</v>
      </c>
      <c r="Y1043" s="1" t="s">
        <v>555</v>
      </c>
    </row>
    <row r="1044" spans="20:25" ht="18.75" customHeight="1">
      <c r="T1044" s="1"/>
      <c r="X1044" s="1" t="s">
        <v>509</v>
      </c>
      <c r="Y1044" s="1" t="s">
        <v>510</v>
      </c>
    </row>
    <row r="1045" spans="20:25" ht="18.75" customHeight="1">
      <c r="T1045" s="1"/>
      <c r="X1045" s="1" t="s">
        <v>530</v>
      </c>
      <c r="Y1045" s="1" t="s">
        <v>531</v>
      </c>
    </row>
    <row r="1046" spans="20:25" ht="18.75" customHeight="1">
      <c r="T1046" s="1"/>
      <c r="X1046" s="1" t="s">
        <v>540</v>
      </c>
      <c r="Y1046" s="1" t="s">
        <v>541</v>
      </c>
    </row>
    <row r="1047" spans="20:25" ht="18.75" customHeight="1">
      <c r="T1047" s="1"/>
      <c r="X1047" s="1" t="s">
        <v>558</v>
      </c>
      <c r="Y1047" s="1" t="s">
        <v>559</v>
      </c>
    </row>
    <row r="1048" spans="20:25" ht="18.75" customHeight="1">
      <c r="T1048" s="1"/>
      <c r="X1048" s="1" t="s">
        <v>569</v>
      </c>
      <c r="Y1048" s="1" t="s">
        <v>570</v>
      </c>
    </row>
    <row r="1049" spans="20:25" ht="18.75" customHeight="1">
      <c r="T1049" s="1"/>
      <c r="X1049" s="1" t="s">
        <v>575</v>
      </c>
      <c r="Y1049" s="1" t="s">
        <v>576</v>
      </c>
    </row>
    <row r="1050" spans="20:25" ht="18.75" customHeight="1">
      <c r="T1050" s="1"/>
      <c r="X1050" s="1" t="s">
        <v>577</v>
      </c>
      <c r="Y1050" s="1" t="s">
        <v>1184</v>
      </c>
    </row>
    <row r="1051" spans="20:25" ht="18.75" customHeight="1">
      <c r="T1051" s="1"/>
      <c r="X1051" s="1" t="s">
        <v>560</v>
      </c>
      <c r="Y1051" s="1" t="s">
        <v>561</v>
      </c>
    </row>
    <row r="1052" spans="20:25" ht="18.75" customHeight="1">
      <c r="T1052" s="1"/>
      <c r="X1052" s="1" t="s">
        <v>1185</v>
      </c>
      <c r="Y1052" s="1" t="s">
        <v>1186</v>
      </c>
    </row>
    <row r="1053" spans="20:25" ht="18.75" customHeight="1">
      <c r="T1053" s="1"/>
      <c r="X1053" s="1" t="s">
        <v>637</v>
      </c>
      <c r="Y1053" s="1" t="s">
        <v>1187</v>
      </c>
    </row>
    <row r="1054" spans="20:25" ht="18.75" customHeight="1">
      <c r="T1054" s="1"/>
      <c r="X1054" s="1" t="s">
        <v>354</v>
      </c>
      <c r="Y1054" s="1" t="s">
        <v>1188</v>
      </c>
    </row>
    <row r="1055" spans="20:25" ht="18.75" customHeight="1">
      <c r="T1055" s="1"/>
      <c r="X1055" s="1" t="s">
        <v>355</v>
      </c>
      <c r="Y1055" s="1" t="s">
        <v>1189</v>
      </c>
    </row>
    <row r="1056" spans="20:25" ht="18.75" customHeight="1">
      <c r="T1056" s="1"/>
      <c r="X1056" s="1" t="s">
        <v>356</v>
      </c>
      <c r="Y1056" s="1" t="s">
        <v>1190</v>
      </c>
    </row>
    <row r="1057" spans="20:25" ht="18.75" customHeight="1">
      <c r="T1057" s="1"/>
      <c r="X1057" s="1" t="s">
        <v>357</v>
      </c>
      <c r="Y1057" s="1" t="s">
        <v>1191</v>
      </c>
    </row>
    <row r="1058" spans="20:25" ht="18.75" customHeight="1">
      <c r="T1058" s="1"/>
      <c r="X1058" s="1" t="s">
        <v>358</v>
      </c>
      <c r="Y1058" s="1" t="s">
        <v>1192</v>
      </c>
    </row>
    <row r="1059" spans="20:25" ht="18.75" customHeight="1">
      <c r="T1059" s="1"/>
      <c r="X1059" s="1" t="s">
        <v>365</v>
      </c>
      <c r="Y1059" s="1" t="s">
        <v>1193</v>
      </c>
    </row>
    <row r="1060" spans="20:25" ht="18.75" customHeight="1">
      <c r="T1060" s="1"/>
      <c r="X1060" s="1" t="s">
        <v>366</v>
      </c>
      <c r="Y1060" s="1" t="s">
        <v>1194</v>
      </c>
    </row>
    <row r="1061" spans="20:25" ht="18.75" customHeight="1">
      <c r="T1061" s="1"/>
      <c r="X1061" s="1" t="s">
        <v>367</v>
      </c>
      <c r="Y1061" s="1" t="s">
        <v>1195</v>
      </c>
    </row>
    <row r="1062" spans="20:25" ht="18.75" customHeight="1">
      <c r="T1062" s="1"/>
      <c r="X1062" s="1" t="s">
        <v>368</v>
      </c>
      <c r="Y1062" s="1" t="s">
        <v>1196</v>
      </c>
    </row>
    <row r="1063" spans="20:25" ht="18.75" customHeight="1">
      <c r="T1063" s="1"/>
      <c r="X1063" s="1" t="s">
        <v>369</v>
      </c>
      <c r="Y1063" s="1" t="s">
        <v>1197</v>
      </c>
    </row>
    <row r="1064" spans="20:25" ht="18.75" customHeight="1">
      <c r="T1064" s="1"/>
      <c r="X1064" s="1" t="s">
        <v>370</v>
      </c>
      <c r="Y1064" s="1" t="s">
        <v>1198</v>
      </c>
    </row>
    <row r="1065" spans="20:25" ht="18.75" customHeight="1">
      <c r="T1065" s="1"/>
      <c r="X1065" s="1" t="s">
        <v>371</v>
      </c>
      <c r="Y1065" s="1" t="s">
        <v>1199</v>
      </c>
    </row>
    <row r="1066" spans="20:25" ht="18.75" customHeight="1">
      <c r="T1066" s="1"/>
      <c r="X1066" s="1" t="s">
        <v>380</v>
      </c>
      <c r="Y1066" s="1" t="s">
        <v>1200</v>
      </c>
    </row>
    <row r="1067" spans="20:25" ht="18.75" customHeight="1">
      <c r="T1067" s="1"/>
      <c r="X1067" s="1" t="s">
        <v>381</v>
      </c>
      <c r="Y1067" s="1" t="s">
        <v>1201</v>
      </c>
    </row>
    <row r="1068" spans="20:25" ht="18.75" customHeight="1">
      <c r="T1068" s="1"/>
      <c r="X1068" s="1" t="s">
        <v>385</v>
      </c>
      <c r="Y1068" s="1" t="s">
        <v>1202</v>
      </c>
    </row>
    <row r="1069" spans="20:25" ht="18.75" customHeight="1">
      <c r="T1069" s="1"/>
      <c r="X1069" s="1" t="s">
        <v>386</v>
      </c>
      <c r="Y1069" s="1" t="s">
        <v>1203</v>
      </c>
    </row>
    <row r="1070" spans="20:25" ht="18.75" customHeight="1">
      <c r="T1070" s="1"/>
      <c r="X1070" s="1" t="s">
        <v>387</v>
      </c>
      <c r="Y1070" s="1" t="s">
        <v>1204</v>
      </c>
    </row>
    <row r="1071" spans="20:25" ht="18.75" customHeight="1">
      <c r="T1071" s="1"/>
      <c r="X1071" s="1" t="s">
        <v>394</v>
      </c>
      <c r="Y1071" s="1" t="s">
        <v>1205</v>
      </c>
    </row>
    <row r="1072" spans="20:25" ht="18.75" customHeight="1">
      <c r="T1072" s="1"/>
      <c r="X1072" s="1" t="s">
        <v>395</v>
      </c>
      <c r="Y1072" s="1" t="s">
        <v>1206</v>
      </c>
    </row>
    <row r="1073" spans="20:25" ht="18.75" customHeight="1">
      <c r="T1073" s="1"/>
      <c r="X1073" s="1" t="s">
        <v>347</v>
      </c>
      <c r="Y1073" s="1" t="s">
        <v>1207</v>
      </c>
    </row>
    <row r="1074" spans="20:25" ht="18.75" customHeight="1">
      <c r="T1074" s="1"/>
      <c r="X1074" s="1" t="s">
        <v>348</v>
      </c>
      <c r="Y1074" s="1" t="s">
        <v>1208</v>
      </c>
    </row>
    <row r="1075" spans="20:25" ht="18.75" customHeight="1">
      <c r="T1075" s="1"/>
      <c r="X1075" s="1" t="s">
        <v>349</v>
      </c>
      <c r="Y1075" s="1" t="s">
        <v>1209</v>
      </c>
    </row>
    <row r="1076" spans="20:25" ht="18.75" customHeight="1">
      <c r="T1076" s="1"/>
      <c r="X1076" s="1" t="s">
        <v>357</v>
      </c>
      <c r="Y1076" s="1" t="s">
        <v>1191</v>
      </c>
    </row>
    <row r="1077" spans="20:25" ht="18.75" customHeight="1">
      <c r="T1077" s="1"/>
      <c r="X1077" s="1" t="s">
        <v>358</v>
      </c>
      <c r="Y1077" s="1" t="s">
        <v>1192</v>
      </c>
    </row>
    <row r="1078" spans="20:25" ht="18.75" customHeight="1">
      <c r="T1078" s="1"/>
      <c r="X1078" s="1" t="s">
        <v>359</v>
      </c>
      <c r="Y1078" s="1" t="s">
        <v>1210</v>
      </c>
    </row>
    <row r="1079" spans="20:25" ht="18.75" customHeight="1">
      <c r="T1079" s="1"/>
      <c r="X1079" s="1" t="s">
        <v>360</v>
      </c>
      <c r="Y1079" s="1" t="s">
        <v>1211</v>
      </c>
    </row>
    <row r="1080" spans="20:25" ht="18.75" customHeight="1">
      <c r="T1080" s="1"/>
      <c r="X1080" s="1" t="s">
        <v>361</v>
      </c>
      <c r="Y1080" s="1" t="s">
        <v>1212</v>
      </c>
    </row>
    <row r="1081" spans="20:25" ht="18.75" customHeight="1">
      <c r="T1081" s="1"/>
      <c r="X1081" s="1" t="s">
        <v>362</v>
      </c>
      <c r="Y1081" s="1" t="s">
        <v>1213</v>
      </c>
    </row>
    <row r="1082" spans="20:25" ht="18.75" customHeight="1">
      <c r="T1082" s="1"/>
      <c r="X1082" s="1" t="s">
        <v>363</v>
      </c>
      <c r="Y1082" s="1" t="s">
        <v>1214</v>
      </c>
    </row>
    <row r="1083" spans="20:25" ht="18.75" customHeight="1">
      <c r="T1083" s="1"/>
      <c r="X1083" s="1" t="s">
        <v>382</v>
      </c>
      <c r="Y1083" s="1" t="s">
        <v>1215</v>
      </c>
    </row>
    <row r="1084" spans="20:25" ht="18.75" customHeight="1">
      <c r="T1084" s="1"/>
      <c r="X1084" s="1" t="s">
        <v>383</v>
      </c>
      <c r="Y1084" s="1" t="s">
        <v>1216</v>
      </c>
    </row>
    <row r="1085" spans="20:25" ht="18.75" customHeight="1">
      <c r="T1085" s="1"/>
      <c r="X1085" s="1" t="s">
        <v>388</v>
      </c>
      <c r="Y1085" s="1" t="s">
        <v>1217</v>
      </c>
    </row>
    <row r="1086" spans="20:25" ht="18.75" customHeight="1">
      <c r="T1086" s="1"/>
      <c r="X1086" s="1" t="s">
        <v>389</v>
      </c>
      <c r="Y1086" s="1" t="s">
        <v>1218</v>
      </c>
    </row>
    <row r="1087" spans="20:25" ht="18.75" customHeight="1">
      <c r="T1087" s="1"/>
      <c r="X1087" s="1" t="s">
        <v>350</v>
      </c>
      <c r="Y1087" s="1" t="s">
        <v>1219</v>
      </c>
    </row>
    <row r="1088" spans="20:25" ht="18.75" customHeight="1">
      <c r="T1088" s="1"/>
      <c r="X1088" s="1" t="s">
        <v>384</v>
      </c>
      <c r="Y1088" s="1" t="s">
        <v>1220</v>
      </c>
    </row>
    <row r="1089" spans="20:25" ht="18.75" customHeight="1">
      <c r="T1089" s="1"/>
      <c r="X1089" s="1" t="s">
        <v>351</v>
      </c>
      <c r="Y1089" s="1" t="s">
        <v>1221</v>
      </c>
    </row>
    <row r="1090" spans="20:25" ht="18.75" customHeight="1">
      <c r="T1090" s="1"/>
      <c r="X1090" s="1" t="s">
        <v>364</v>
      </c>
      <c r="Y1090" s="1" t="s">
        <v>1222</v>
      </c>
    </row>
    <row r="1091" spans="20:25" ht="18.75" customHeight="1">
      <c r="T1091" s="1"/>
      <c r="X1091" s="1" t="s">
        <v>352</v>
      </c>
      <c r="Y1091" s="1" t="s">
        <v>1223</v>
      </c>
    </row>
    <row r="1092" spans="20:25" ht="18.75" customHeight="1">
      <c r="T1092" s="1"/>
      <c r="X1092" s="1" t="s">
        <v>353</v>
      </c>
      <c r="Y1092" s="1" t="s">
        <v>1224</v>
      </c>
    </row>
    <row r="1093" spans="20:25" ht="18.75" customHeight="1">
      <c r="T1093" s="1"/>
      <c r="X1093" s="1" t="s">
        <v>110</v>
      </c>
      <c r="Y1093" s="1" t="s">
        <v>1225</v>
      </c>
    </row>
    <row r="1094" spans="20:25" ht="18.75" customHeight="1">
      <c r="T1094" s="1"/>
      <c r="X1094" s="1" t="s">
        <v>101</v>
      </c>
      <c r="Y1094" s="1" t="s">
        <v>1226</v>
      </c>
    </row>
    <row r="1095" spans="20:25" ht="18.75" customHeight="1">
      <c r="T1095" s="1"/>
      <c r="X1095" s="1" t="s">
        <v>116</v>
      </c>
      <c r="Y1095" s="1" t="s">
        <v>1227</v>
      </c>
    </row>
    <row r="1096" spans="20:25" ht="18.75" customHeight="1">
      <c r="T1096" s="1"/>
      <c r="X1096" s="1" t="s">
        <v>118</v>
      </c>
      <c r="Y1096" s="1" t="s">
        <v>1228</v>
      </c>
    </row>
    <row r="1097" spans="20:25" ht="18.75" customHeight="1">
      <c r="T1097" s="1"/>
      <c r="X1097" s="1" t="s">
        <v>123</v>
      </c>
      <c r="Y1097" s="1" t="s">
        <v>1229</v>
      </c>
    </row>
    <row r="1098" spans="20:25" ht="18.75" customHeight="1">
      <c r="T1098" s="1"/>
      <c r="X1098" s="1" t="s">
        <v>157</v>
      </c>
      <c r="Y1098" s="1" t="s">
        <v>1230</v>
      </c>
    </row>
    <row r="1099" spans="20:25" ht="18.75" customHeight="1">
      <c r="T1099" s="1"/>
      <c r="X1099" s="1" t="s">
        <v>251</v>
      </c>
      <c r="Y1099" s="1" t="s">
        <v>252</v>
      </c>
    </row>
    <row r="1100" spans="20:25" ht="18.75" customHeight="1">
      <c r="T1100" s="1"/>
      <c r="X1100" s="1" t="s">
        <v>253</v>
      </c>
      <c r="Y1100" s="1" t="s">
        <v>254</v>
      </c>
    </row>
    <row r="1101" spans="20:25" ht="18.75" customHeight="1">
      <c r="T1101" s="1"/>
      <c r="X1101" s="1" t="s">
        <v>255</v>
      </c>
      <c r="Y1101" s="1" t="s">
        <v>256</v>
      </c>
    </row>
    <row r="1102" spans="20:25" ht="18.75" customHeight="1">
      <c r="T1102" s="1"/>
      <c r="X1102" s="1" t="s">
        <v>396</v>
      </c>
      <c r="Y1102" s="1" t="s">
        <v>1231</v>
      </c>
    </row>
    <row r="1103" spans="20:25" ht="18.75" customHeight="1">
      <c r="T1103" s="1"/>
      <c r="X1103" s="1" t="s">
        <v>117</v>
      </c>
      <c r="Y1103" s="1" t="s">
        <v>1232</v>
      </c>
    </row>
    <row r="1104" spans="20:25" ht="18.75" customHeight="1">
      <c r="T1104" s="1"/>
      <c r="X1104" s="1" t="s">
        <v>119</v>
      </c>
      <c r="Y1104" s="1" t="s">
        <v>1233</v>
      </c>
    </row>
    <row r="1105" spans="20:25" ht="18.75" customHeight="1">
      <c r="T1105" s="1"/>
      <c r="X1105" s="1" t="s">
        <v>120</v>
      </c>
      <c r="Y1105" s="1" t="s">
        <v>1234</v>
      </c>
    </row>
    <row r="1106" spans="20:25" ht="18.75" customHeight="1">
      <c r="T1106" s="1"/>
      <c r="X1106" s="1" t="s">
        <v>372</v>
      </c>
      <c r="Y1106" s="1" t="s">
        <v>1235</v>
      </c>
    </row>
    <row r="1107" spans="20:25" ht="18.75" customHeight="1">
      <c r="T1107" s="1"/>
      <c r="X1107" s="1" t="s">
        <v>373</v>
      </c>
      <c r="Y1107" s="1" t="s">
        <v>1236</v>
      </c>
    </row>
    <row r="1108" spans="20:25" ht="18.75" customHeight="1">
      <c r="T1108" s="1"/>
      <c r="X1108" s="1" t="s">
        <v>711</v>
      </c>
      <c r="Y1108" s="1" t="s">
        <v>1052</v>
      </c>
    </row>
    <row r="1109" spans="20:25" ht="18.75" customHeight="1">
      <c r="T1109" s="1"/>
      <c r="X1109" s="1" t="s">
        <v>715</v>
      </c>
      <c r="Y1109" s="1" t="s">
        <v>1054</v>
      </c>
    </row>
    <row r="1110" spans="20:25" ht="18.75" customHeight="1">
      <c r="T1110" s="1"/>
      <c r="X1110" s="1" t="s">
        <v>713</v>
      </c>
      <c r="Y1110" s="1" t="s">
        <v>1053</v>
      </c>
    </row>
    <row r="1111" spans="20:25" ht="18.75" customHeight="1">
      <c r="T1111" s="1"/>
      <c r="X1111" s="1" t="s">
        <v>951</v>
      </c>
      <c r="Y1111" s="1" t="s">
        <v>952</v>
      </c>
    </row>
    <row r="1112" spans="20:25" ht="18.75" customHeight="1">
      <c r="T1112" s="1"/>
      <c r="X1112" s="1" t="s">
        <v>894</v>
      </c>
      <c r="Y1112" s="1" t="s">
        <v>895</v>
      </c>
    </row>
    <row r="1113" spans="20:25" ht="18.75" customHeight="1">
      <c r="T1113" s="1"/>
      <c r="X1113" s="1" t="s">
        <v>717</v>
      </c>
      <c r="Y1113" s="1" t="s">
        <v>1055</v>
      </c>
    </row>
    <row r="1114" spans="20:25" ht="18.75" customHeight="1">
      <c r="T1114" s="1"/>
      <c r="X1114" s="1" t="s">
        <v>813</v>
      </c>
      <c r="Y1114" s="1" t="s">
        <v>814</v>
      </c>
    </row>
    <row r="1115" spans="20:25" ht="18.75" customHeight="1">
      <c r="T1115" s="1"/>
      <c r="X1115" s="1" t="s">
        <v>955</v>
      </c>
      <c r="Y1115" s="1" t="s">
        <v>956</v>
      </c>
    </row>
    <row r="1116" spans="20:25" ht="18.75" customHeight="1">
      <c r="T1116" s="1"/>
      <c r="X1116" s="1" t="s">
        <v>374</v>
      </c>
      <c r="Y1116" s="1" t="s">
        <v>1237</v>
      </c>
    </row>
    <row r="1117" spans="20:25" ht="18.75" customHeight="1">
      <c r="T1117" s="1"/>
      <c r="X1117" s="1" t="s">
        <v>647</v>
      </c>
      <c r="Y1117" s="1" t="s">
        <v>1238</v>
      </c>
    </row>
    <row r="1118" spans="20:25" ht="18.75" customHeight="1">
      <c r="T1118" s="1"/>
      <c r="X1118" s="1" t="s">
        <v>648</v>
      </c>
      <c r="Y1118" s="1" t="s">
        <v>1239</v>
      </c>
    </row>
    <row r="1119" spans="20:25" ht="18.75" customHeight="1">
      <c r="T1119" s="1"/>
      <c r="X1119" s="1" t="s">
        <v>649</v>
      </c>
      <c r="Y1119" s="1" t="s">
        <v>1240</v>
      </c>
    </row>
    <row r="1120" spans="20:25" ht="18.75" customHeight="1">
      <c r="T1120" s="1"/>
      <c r="X1120" s="1" t="s">
        <v>375</v>
      </c>
      <c r="Y1120" s="1" t="s">
        <v>1241</v>
      </c>
    </row>
    <row r="1121" spans="20:25" ht="18.75" customHeight="1">
      <c r="T1121" s="1"/>
      <c r="X1121" s="1" t="s">
        <v>1242</v>
      </c>
      <c r="Y1121" s="1" t="s">
        <v>658</v>
      </c>
    </row>
    <row r="1122" spans="20:25" ht="18.75" customHeight="1">
      <c r="T1122" s="1"/>
      <c r="X1122" s="1" t="s">
        <v>659</v>
      </c>
      <c r="Y1122" s="1" t="s">
        <v>1243</v>
      </c>
    </row>
    <row r="1123" spans="20:25" ht="18.75" customHeight="1">
      <c r="T1123" s="1"/>
      <c r="X1123" s="1" t="s">
        <v>660</v>
      </c>
      <c r="Y1123" s="1" t="s">
        <v>1244</v>
      </c>
    </row>
    <row r="1124" spans="20:25" ht="18.75" customHeight="1">
      <c r="T1124" s="1"/>
      <c r="X1124" s="1" t="s">
        <v>1245</v>
      </c>
      <c r="Y1124" s="1" t="s">
        <v>662</v>
      </c>
    </row>
    <row r="1125" spans="20:25" ht="18.75" customHeight="1">
      <c r="T1125" s="1"/>
      <c r="X1125" s="1" t="s">
        <v>817</v>
      </c>
      <c r="Y1125" s="1" t="s">
        <v>818</v>
      </c>
    </row>
    <row r="1126" spans="20:25" ht="18.75" customHeight="1">
      <c r="T1126" s="1"/>
      <c r="X1126" s="1" t="s">
        <v>970</v>
      </c>
      <c r="Y1126" s="1" t="s">
        <v>971</v>
      </c>
    </row>
    <row r="1127" spans="20:25" ht="18.75" customHeight="1">
      <c r="T1127" s="1"/>
      <c r="X1127" s="1" t="s">
        <v>376</v>
      </c>
      <c r="Y1127" s="1" t="s">
        <v>1246</v>
      </c>
    </row>
    <row r="1128" spans="20:25" ht="18.75" customHeight="1">
      <c r="T1128" s="1"/>
      <c r="X1128" s="1" t="s">
        <v>377</v>
      </c>
      <c r="Y1128" s="1" t="s">
        <v>1247</v>
      </c>
    </row>
    <row r="1129" spans="20:25" ht="18.75" customHeight="1">
      <c r="T1129" s="1"/>
      <c r="X1129" s="1" t="s">
        <v>261</v>
      </c>
      <c r="Y1129" s="1" t="s">
        <v>262</v>
      </c>
    </row>
    <row r="1130" spans="20:25" ht="18.75" customHeight="1">
      <c r="T1130" s="1"/>
      <c r="X1130" s="77" t="s">
        <v>1248</v>
      </c>
      <c r="Y1130" s="82" t="s">
        <v>1249</v>
      </c>
    </row>
    <row r="1131" spans="20:25" ht="18.75" customHeight="1">
      <c r="T1131" s="1"/>
      <c r="X1131" s="80" t="s">
        <v>1250</v>
      </c>
      <c r="Y1131" s="83" t="s">
        <v>1251</v>
      </c>
    </row>
    <row r="1132" spans="20:25" ht="18.75" customHeight="1">
      <c r="T1132" s="1"/>
      <c r="X1132" s="81" t="s">
        <v>1252</v>
      </c>
      <c r="Y1132" s="84" t="s">
        <v>1253</v>
      </c>
    </row>
    <row r="1133" spans="20:25" ht="18.75" customHeight="1">
      <c r="T1133" s="1"/>
      <c r="X1133" s="1" t="s">
        <v>1254</v>
      </c>
      <c r="Y1133" s="1" t="s">
        <v>1255</v>
      </c>
    </row>
    <row r="1134" spans="20:25" ht="18.75" customHeight="1">
      <c r="T1134" s="1"/>
      <c r="X1134" s="1" t="s">
        <v>1256</v>
      </c>
      <c r="Y1134" s="1" t="s">
        <v>1257</v>
      </c>
    </row>
    <row r="1135" spans="20:25" ht="18.75" customHeight="1">
      <c r="T1135" s="1"/>
      <c r="X1135" s="1" t="s">
        <v>1258</v>
      </c>
      <c r="Y1135" s="1" t="s">
        <v>1259</v>
      </c>
    </row>
    <row r="1136" spans="20:25" ht="18.75" customHeight="1">
      <c r="T1136" s="1"/>
      <c r="X1136" s="1" t="s">
        <v>1260</v>
      </c>
      <c r="Y1136" s="1" t="s">
        <v>1261</v>
      </c>
    </row>
    <row r="1137" spans="20:25" ht="18.75" customHeight="1">
      <c r="T1137" s="1"/>
      <c r="X1137" s="1" t="s">
        <v>1262</v>
      </c>
      <c r="Y1137" s="1" t="s">
        <v>1263</v>
      </c>
    </row>
    <row r="1138" spans="20:25" ht="18.75" customHeight="1">
      <c r="T1138" s="1"/>
      <c r="X1138" s="1" t="s">
        <v>1264</v>
      </c>
      <c r="Y1138" s="1" t="s">
        <v>1265</v>
      </c>
    </row>
    <row r="1139" spans="20:25" ht="18.75" customHeight="1">
      <c r="T1139" s="1"/>
      <c r="X1139" s="1" t="s">
        <v>1266</v>
      </c>
      <c r="Y1139" s="1" t="s">
        <v>1267</v>
      </c>
    </row>
    <row r="1140" spans="20:25" ht="18.75" customHeight="1">
      <c r="T1140" s="1"/>
      <c r="X1140" s="1" t="s">
        <v>1268</v>
      </c>
      <c r="Y1140" s="1" t="s">
        <v>1269</v>
      </c>
    </row>
    <row r="1141" spans="20:25" ht="18.75" customHeight="1">
      <c r="T1141" s="1"/>
      <c r="X1141" s="1" t="s">
        <v>1270</v>
      </c>
      <c r="Y1141" s="1" t="s">
        <v>1271</v>
      </c>
    </row>
    <row r="1142" spans="20:25" ht="18.75" customHeight="1">
      <c r="T1142" s="1"/>
      <c r="X1142" s="1" t="s">
        <v>1272</v>
      </c>
      <c r="Y1142" s="1" t="s">
        <v>1273</v>
      </c>
    </row>
    <row r="1143" spans="20:25" ht="18.75" customHeight="1">
      <c r="T1143" s="1"/>
      <c r="X1143" s="1" t="s">
        <v>1274</v>
      </c>
      <c r="Y1143" s="1" t="s">
        <v>1275</v>
      </c>
    </row>
    <row r="1144" spans="20:25" ht="18.75" customHeight="1">
      <c r="T1144" s="1"/>
      <c r="X1144" s="1" t="s">
        <v>1276</v>
      </c>
      <c r="Y1144" s="1" t="s">
        <v>1277</v>
      </c>
    </row>
    <row r="1145" spans="20:25" ht="18.75" customHeight="1">
      <c r="T1145" s="1"/>
      <c r="X1145" s="1" t="s">
        <v>1278</v>
      </c>
      <c r="Y1145" s="1" t="s">
        <v>1279</v>
      </c>
    </row>
    <row r="1146" spans="20:25" ht="18.75" customHeight="1">
      <c r="T1146" s="1"/>
      <c r="X1146" s="1" t="s">
        <v>1280</v>
      </c>
      <c r="Y1146" s="1" t="s">
        <v>1281</v>
      </c>
    </row>
    <row r="1147" spans="20:25" ht="18.75" customHeight="1">
      <c r="T1147" s="1"/>
      <c r="X1147" s="1" t="s">
        <v>1282</v>
      </c>
      <c r="Y1147" s="1" t="s">
        <v>1283</v>
      </c>
    </row>
    <row r="1148" spans="20:25" ht="18.75" customHeight="1">
      <c r="T1148" s="1"/>
      <c r="X1148" s="1" t="s">
        <v>1284</v>
      </c>
      <c r="Y1148" s="1" t="s">
        <v>1285</v>
      </c>
    </row>
    <row r="1149" spans="20:25" ht="18.75" customHeight="1">
      <c r="T1149" s="1"/>
      <c r="X1149" s="1" t="s">
        <v>1286</v>
      </c>
      <c r="Y1149" s="1" t="s">
        <v>1287</v>
      </c>
    </row>
    <row r="1150" spans="20:25" ht="18.75" customHeight="1">
      <c r="T1150" s="1"/>
      <c r="X1150" s="1" t="s">
        <v>1288</v>
      </c>
      <c r="Y1150" s="1" t="s">
        <v>1289</v>
      </c>
    </row>
    <row r="1151" spans="20:25" ht="18.75" customHeight="1">
      <c r="T1151" s="1"/>
      <c r="X1151" s="1" t="s">
        <v>1290</v>
      </c>
      <c r="Y1151" s="1" t="s">
        <v>1291</v>
      </c>
    </row>
    <row r="1152" spans="20:25" ht="18.75" customHeight="1">
      <c r="T1152" s="1"/>
      <c r="X1152" s="1" t="s">
        <v>1292</v>
      </c>
      <c r="Y1152" s="1" t="s">
        <v>1293</v>
      </c>
    </row>
    <row r="1153" spans="20:25" ht="18.75" customHeight="1">
      <c r="T1153" s="1"/>
      <c r="X1153" s="1" t="s">
        <v>1294</v>
      </c>
      <c r="Y1153" s="1" t="s">
        <v>1295</v>
      </c>
    </row>
    <row r="1154" spans="20:25" ht="18.75" customHeight="1">
      <c r="T1154" s="1"/>
      <c r="X1154" s="1" t="s">
        <v>1296</v>
      </c>
      <c r="Y1154" s="1" t="s">
        <v>1297</v>
      </c>
    </row>
    <row r="1155" spans="20:25" ht="18.75" customHeight="1">
      <c r="T1155" s="1"/>
      <c r="X1155" s="1" t="s">
        <v>1298</v>
      </c>
      <c r="Y1155" s="1" t="s">
        <v>1299</v>
      </c>
    </row>
    <row r="1156" spans="20:25" ht="18.75" customHeight="1">
      <c r="T1156" s="1"/>
      <c r="X1156" s="1" t="s">
        <v>1300</v>
      </c>
      <c r="Y1156" s="1" t="s">
        <v>1301</v>
      </c>
    </row>
    <row r="1157" spans="20:25" ht="18.75" customHeight="1">
      <c r="T1157" s="1"/>
      <c r="X1157" s="1" t="s">
        <v>1302</v>
      </c>
      <c r="Y1157" s="1" t="s">
        <v>1303</v>
      </c>
    </row>
    <row r="1158" spans="20:25" ht="18.75" customHeight="1">
      <c r="T1158" s="1"/>
      <c r="X1158" s="1" t="s">
        <v>1304</v>
      </c>
      <c r="Y1158" s="1" t="s">
        <v>1305</v>
      </c>
    </row>
    <row r="1159" spans="20:25" ht="18.75" customHeight="1">
      <c r="T1159" s="1"/>
      <c r="X1159" s="1" t="s">
        <v>1306</v>
      </c>
      <c r="Y1159" s="1" t="s">
        <v>1307</v>
      </c>
    </row>
    <row r="1160" spans="20:25" ht="18.75" customHeight="1">
      <c r="T1160" s="1"/>
      <c r="X1160" s="1" t="s">
        <v>1308</v>
      </c>
      <c r="Y1160" s="1" t="s">
        <v>1309</v>
      </c>
    </row>
    <row r="1161" spans="20:25" ht="18.75" customHeight="1">
      <c r="T1161" s="1"/>
      <c r="X1161" s="1" t="s">
        <v>1310</v>
      </c>
      <c r="Y1161" s="1" t="s">
        <v>1311</v>
      </c>
    </row>
    <row r="1162" spans="20:25" ht="18.75" customHeight="1">
      <c r="T1162" s="1"/>
      <c r="X1162" s="1" t="s">
        <v>1312</v>
      </c>
      <c r="Y1162" s="1" t="s">
        <v>1313</v>
      </c>
    </row>
    <row r="1163" spans="20:25" ht="18.75" customHeight="1">
      <c r="T1163" s="1"/>
      <c r="X1163" s="1" t="s">
        <v>1314</v>
      </c>
      <c r="Y1163" s="1" t="s">
        <v>1315</v>
      </c>
    </row>
    <row r="1164" spans="20:25" ht="18.75" customHeight="1">
      <c r="T1164" s="1"/>
      <c r="X1164" s="1" t="s">
        <v>1316</v>
      </c>
      <c r="Y1164" s="1" t="s">
        <v>1317</v>
      </c>
    </row>
    <row r="1165" spans="20:25" ht="18.75" customHeight="1">
      <c r="T1165" s="1"/>
      <c r="X1165" s="1" t="s">
        <v>1318</v>
      </c>
      <c r="Y1165" s="1" t="s">
        <v>1319</v>
      </c>
    </row>
    <row r="1166" spans="20:25" ht="18.75" customHeight="1">
      <c r="T1166" s="1"/>
      <c r="X1166" s="1" t="s">
        <v>1320</v>
      </c>
      <c r="Y1166" s="1" t="s">
        <v>1321</v>
      </c>
    </row>
    <row r="1167" spans="20:25" ht="18.75" customHeight="1">
      <c r="T1167" s="1"/>
      <c r="X1167" s="1" t="s">
        <v>1322</v>
      </c>
      <c r="Y1167" s="1" t="s">
        <v>1323</v>
      </c>
    </row>
    <row r="1168" spans="20:25" ht="18.75" customHeight="1">
      <c r="T1168" s="1"/>
      <c r="X1168" s="1" t="s">
        <v>1324</v>
      </c>
      <c r="Y1168" s="1" t="s">
        <v>1325</v>
      </c>
    </row>
    <row r="1169" spans="20:25" ht="18.75" customHeight="1">
      <c r="T1169" s="1"/>
      <c r="X1169" s="1" t="s">
        <v>1326</v>
      </c>
      <c r="Y1169" s="1" t="s">
        <v>1327</v>
      </c>
    </row>
    <row r="1170" spans="20:25" ht="18.75" customHeight="1">
      <c r="T1170" s="1"/>
      <c r="X1170" s="1" t="s">
        <v>1328</v>
      </c>
      <c r="Y1170" s="1" t="s">
        <v>1329</v>
      </c>
    </row>
    <row r="1171" spans="20:25" ht="18.75" customHeight="1">
      <c r="T1171" s="1"/>
      <c r="X1171" s="1" t="s">
        <v>1330</v>
      </c>
      <c r="Y1171" s="1" t="s">
        <v>1331</v>
      </c>
    </row>
    <row r="1172" spans="20:25" ht="18.75" customHeight="1">
      <c r="T1172" s="1"/>
      <c r="X1172" s="1" t="s">
        <v>1332</v>
      </c>
      <c r="Y1172" s="1" t="s">
        <v>1333</v>
      </c>
    </row>
    <row r="1173" spans="20:25" ht="18.75" customHeight="1">
      <c r="T1173" s="1"/>
      <c r="X1173" s="1" t="s">
        <v>1334</v>
      </c>
      <c r="Y1173" s="1" t="s">
        <v>1335</v>
      </c>
    </row>
    <row r="1174" spans="20:25" ht="18.75" customHeight="1">
      <c r="T1174" s="1"/>
      <c r="X1174" s="1" t="s">
        <v>1336</v>
      </c>
      <c r="Y1174" s="1" t="s">
        <v>1337</v>
      </c>
    </row>
    <row r="1175" spans="20:25" ht="18.75" customHeight="1">
      <c r="T1175" s="1"/>
      <c r="X1175" s="1" t="s">
        <v>1338</v>
      </c>
      <c r="Y1175" s="1" t="s">
        <v>1339</v>
      </c>
    </row>
    <row r="1176" spans="20:25" ht="18.75" customHeight="1">
      <c r="T1176" s="1"/>
      <c r="X1176" s="1" t="s">
        <v>1340</v>
      </c>
      <c r="Y1176" s="1" t="s">
        <v>1341</v>
      </c>
    </row>
    <row r="1177" spans="20:25" ht="18.75" customHeight="1">
      <c r="T1177" s="1"/>
      <c r="X1177" s="1" t="s">
        <v>1342</v>
      </c>
      <c r="Y1177" s="1" t="s">
        <v>1343</v>
      </c>
    </row>
    <row r="1178" spans="20:25" ht="18.75" customHeight="1">
      <c r="T1178" s="1"/>
      <c r="X1178" s="1" t="s">
        <v>1344</v>
      </c>
      <c r="Y1178" s="1" t="s">
        <v>1345</v>
      </c>
    </row>
    <row r="1179" spans="20:25" ht="18.75" customHeight="1">
      <c r="T1179" s="1"/>
      <c r="X1179" s="1" t="s">
        <v>1346</v>
      </c>
      <c r="Y1179" s="1" t="s">
        <v>1347</v>
      </c>
    </row>
    <row r="1180" spans="20:25" ht="18.75" customHeight="1">
      <c r="T1180" s="1"/>
      <c r="X1180" s="1" t="s">
        <v>1348</v>
      </c>
      <c r="Y1180" s="1" t="s">
        <v>1349</v>
      </c>
    </row>
    <row r="1181" spans="20:25" ht="18.75" customHeight="1">
      <c r="T1181" s="1"/>
      <c r="X1181" s="1" t="s">
        <v>1350</v>
      </c>
      <c r="Y1181" s="1" t="s">
        <v>1351</v>
      </c>
    </row>
    <row r="1182" spans="20:25" ht="18.75" customHeight="1">
      <c r="T1182" s="1"/>
      <c r="X1182" s="1" t="s">
        <v>1352</v>
      </c>
      <c r="Y1182" s="1" t="s">
        <v>1353</v>
      </c>
    </row>
    <row r="1183" spans="20:25" ht="18.75" customHeight="1">
      <c r="T1183" s="1"/>
      <c r="X1183" s="1" t="s">
        <v>1354</v>
      </c>
      <c r="Y1183" s="1" t="s">
        <v>1355</v>
      </c>
    </row>
    <row r="1184" spans="20:25" ht="18.75" customHeight="1">
      <c r="T1184" s="1"/>
      <c r="X1184" s="1" t="s">
        <v>1356</v>
      </c>
      <c r="Y1184" s="1" t="s">
        <v>1357</v>
      </c>
    </row>
    <row r="1185" spans="20:25" ht="18.75" customHeight="1">
      <c r="T1185" s="1"/>
      <c r="X1185" s="1" t="s">
        <v>1358</v>
      </c>
      <c r="Y1185" s="1" t="s">
        <v>1359</v>
      </c>
    </row>
    <row r="1186" spans="20:25" ht="18.75" customHeight="1">
      <c r="T1186" s="1"/>
      <c r="X1186" s="1" t="s">
        <v>1360</v>
      </c>
      <c r="Y1186" s="1" t="s">
        <v>1361</v>
      </c>
    </row>
    <row r="1187" spans="20:25" ht="18.75" customHeight="1">
      <c r="T1187" s="1"/>
      <c r="X1187" s="1" t="s">
        <v>1362</v>
      </c>
      <c r="Y1187" s="1" t="s">
        <v>1363</v>
      </c>
    </row>
    <row r="1188" spans="20:25" ht="18.75" customHeight="1">
      <c r="T1188" s="1"/>
      <c r="X1188" s="1" t="s">
        <v>1364</v>
      </c>
      <c r="Y1188" s="1" t="s">
        <v>1365</v>
      </c>
    </row>
    <row r="1189" spans="20:25" ht="18.75" customHeight="1">
      <c r="T1189" s="1"/>
      <c r="X1189" s="1" t="s">
        <v>1366</v>
      </c>
      <c r="Y1189" s="1" t="s">
        <v>1367</v>
      </c>
    </row>
    <row r="1190" spans="20:25" ht="18.75" customHeight="1">
      <c r="T1190" s="1"/>
      <c r="X1190" s="1" t="s">
        <v>1368</v>
      </c>
      <c r="Y1190" s="1" t="s">
        <v>1369</v>
      </c>
    </row>
    <row r="1191" ht="18.75" customHeight="1">
      <c r="C1191" s="2" t="s">
        <v>1370</v>
      </c>
    </row>
    <row r="1193" ht="18.75" customHeight="1">
      <c r="O1193" s="3"/>
    </row>
    <row r="1196" ht="18.75" customHeight="1">
      <c r="U1196" s="85">
        <f>+T1196*0.1%</f>
        <v>0</v>
      </c>
    </row>
  </sheetData>
  <sheetProtection/>
  <mergeCells count="2">
    <mergeCell ref="B1:U1"/>
    <mergeCell ref="B516:F516"/>
  </mergeCells>
  <conditionalFormatting sqref="L507:L510 L513:L515 L518:L529 L532:L533 L536:L537 L468:L504 L232:L364 L5:L221">
    <cfRule type="cellIs" priority="1" dxfId="1" operator="lessThan" stopIfTrue="1">
      <formula>40179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PageLayoutView="0" workbookViewId="0" topLeftCell="A1">
      <selection activeCell="A1" sqref="A1:D1"/>
    </sheetView>
  </sheetViews>
  <sheetFormatPr defaultColWidth="9.140625" defaultRowHeight="15" customHeight="1"/>
  <cols>
    <col min="1" max="1" width="5.8515625" style="154" customWidth="1"/>
    <col min="2" max="2" width="15.7109375" style="200" customWidth="1"/>
    <col min="3" max="3" width="17.57421875" style="200" customWidth="1"/>
    <col min="4" max="4" width="15.57421875" style="161" customWidth="1"/>
    <col min="5" max="5" width="15.57421875" style="154" customWidth="1"/>
    <col min="6" max="7" width="15.57421875" style="199" customWidth="1"/>
    <col min="8" max="11" width="15.57421875" style="154" customWidth="1"/>
    <col min="12" max="12" width="15.57421875" style="201" customWidth="1"/>
    <col min="13" max="13" width="17.8515625" style="154" customWidth="1"/>
    <col min="14" max="14" width="13.57421875" style="226" customWidth="1"/>
    <col min="15" max="16384" width="9.140625" style="154" customWidth="1"/>
  </cols>
  <sheetData>
    <row r="1" spans="1:15" ht="36" customHeight="1">
      <c r="A1" s="241" t="s">
        <v>1517</v>
      </c>
      <c r="B1" s="241"/>
      <c r="C1" s="241"/>
      <c r="D1" s="241"/>
      <c r="E1" s="233"/>
      <c r="F1" s="233"/>
      <c r="G1" s="233"/>
      <c r="H1" s="233"/>
      <c r="I1" s="233"/>
      <c r="J1" s="240" t="s">
        <v>1518</v>
      </c>
      <c r="K1" s="240"/>
      <c r="L1" s="240"/>
      <c r="M1" s="240"/>
      <c r="N1" s="240"/>
      <c r="O1" s="234"/>
    </row>
    <row r="2" spans="1:14" ht="20.25" customHeight="1">
      <c r="A2" s="242"/>
      <c r="B2" s="242"/>
      <c r="C2" s="242"/>
      <c r="D2" s="242"/>
      <c r="E2" s="167"/>
      <c r="F2" s="167"/>
      <c r="G2" s="167"/>
      <c r="H2" s="170"/>
      <c r="I2" s="167"/>
      <c r="J2" s="197"/>
      <c r="K2" s="167"/>
      <c r="L2" s="167"/>
      <c r="M2" s="167"/>
      <c r="N2" s="220"/>
    </row>
    <row r="3" spans="1:14" s="162" customFormat="1" ht="24" customHeight="1">
      <c r="A3" s="244" t="s">
        <v>1513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1:14" ht="15" customHeight="1">
      <c r="A4" s="216"/>
      <c r="B4" s="216"/>
      <c r="C4" s="216"/>
      <c r="D4" s="216"/>
      <c r="E4" s="216"/>
      <c r="F4" s="216"/>
      <c r="G4" s="216"/>
      <c r="H4" s="216"/>
      <c r="I4" s="216"/>
      <c r="J4" s="198"/>
      <c r="K4" s="216"/>
      <c r="L4" s="216"/>
      <c r="M4" s="216"/>
      <c r="N4" s="221"/>
    </row>
    <row r="5" spans="1:14" s="161" customFormat="1" ht="56.25" customHeight="1">
      <c r="A5" s="169" t="s">
        <v>1383</v>
      </c>
      <c r="B5" s="169" t="s">
        <v>1376</v>
      </c>
      <c r="C5" s="169" t="s">
        <v>1371</v>
      </c>
      <c r="D5" s="169" t="s">
        <v>1380</v>
      </c>
      <c r="E5" s="169" t="s">
        <v>1372</v>
      </c>
      <c r="F5" s="171" t="s">
        <v>1374</v>
      </c>
      <c r="G5" s="171" t="s">
        <v>1373</v>
      </c>
      <c r="H5" s="171" t="s">
        <v>1375</v>
      </c>
      <c r="I5" s="171" t="s">
        <v>1379</v>
      </c>
      <c r="J5" s="171" t="s">
        <v>1386</v>
      </c>
      <c r="K5" s="171" t="s">
        <v>1387</v>
      </c>
      <c r="L5" s="169" t="s">
        <v>1377</v>
      </c>
      <c r="M5" s="169" t="s">
        <v>1382</v>
      </c>
      <c r="N5" s="222" t="s">
        <v>1378</v>
      </c>
    </row>
    <row r="6" spans="1:14" s="160" customFormat="1" ht="21" customHeight="1">
      <c r="A6" s="155">
        <v>1</v>
      </c>
      <c r="B6" s="156" t="s">
        <v>1388</v>
      </c>
      <c r="C6" s="228" t="s">
        <v>1389</v>
      </c>
      <c r="D6" s="159" t="s">
        <v>1381</v>
      </c>
      <c r="E6" s="155">
        <v>15</v>
      </c>
      <c r="F6" s="158">
        <v>42375</v>
      </c>
      <c r="G6" s="158">
        <v>47854</v>
      </c>
      <c r="H6" s="158">
        <v>45297</v>
      </c>
      <c r="I6" s="158">
        <v>45299</v>
      </c>
      <c r="J6" s="158">
        <v>45299</v>
      </c>
      <c r="K6" s="219">
        <v>45293</v>
      </c>
      <c r="L6" s="229">
        <v>1500000</v>
      </c>
      <c r="M6" s="172">
        <v>150000000000</v>
      </c>
      <c r="N6" s="194">
        <v>8</v>
      </c>
    </row>
    <row r="7" spans="1:14" s="160" customFormat="1" ht="21" customHeight="1">
      <c r="A7" s="155">
        <v>2</v>
      </c>
      <c r="B7" s="173" t="s">
        <v>1411</v>
      </c>
      <c r="C7" s="168" t="s">
        <v>1412</v>
      </c>
      <c r="D7" s="159" t="s">
        <v>1381</v>
      </c>
      <c r="E7" s="159">
        <v>10</v>
      </c>
      <c r="F7" s="158">
        <v>42751</v>
      </c>
      <c r="G7" s="166">
        <v>46403</v>
      </c>
      <c r="H7" s="158">
        <v>45307</v>
      </c>
      <c r="I7" s="158">
        <v>45307</v>
      </c>
      <c r="J7" s="158">
        <v>45307</v>
      </c>
      <c r="K7" s="219">
        <v>45301</v>
      </c>
      <c r="L7" s="164">
        <v>5000000</v>
      </c>
      <c r="M7" s="172">
        <v>500000000000</v>
      </c>
      <c r="N7" s="194">
        <v>6.8</v>
      </c>
    </row>
    <row r="8" spans="1:14" s="160" customFormat="1" ht="21" customHeight="1">
      <c r="A8" s="155">
        <v>3</v>
      </c>
      <c r="B8" s="186" t="s">
        <v>1413</v>
      </c>
      <c r="C8" s="187" t="s">
        <v>1414</v>
      </c>
      <c r="D8" s="188" t="s">
        <v>1381</v>
      </c>
      <c r="E8" s="188">
        <v>10</v>
      </c>
      <c r="F8" s="190">
        <v>42758</v>
      </c>
      <c r="G8" s="189">
        <v>46410</v>
      </c>
      <c r="H8" s="190">
        <v>45314</v>
      </c>
      <c r="I8" s="190">
        <v>45314</v>
      </c>
      <c r="J8" s="190">
        <v>45314</v>
      </c>
      <c r="K8" s="218">
        <v>45308</v>
      </c>
      <c r="L8" s="191">
        <v>11500000</v>
      </c>
      <c r="M8" s="192">
        <v>1150000000000</v>
      </c>
      <c r="N8" s="196">
        <v>6.8</v>
      </c>
    </row>
    <row r="9" spans="1:14" s="160" customFormat="1" ht="21" customHeight="1">
      <c r="A9" s="155">
        <v>4</v>
      </c>
      <c r="B9" s="186" t="s">
        <v>1415</v>
      </c>
      <c r="C9" s="187" t="s">
        <v>1416</v>
      </c>
      <c r="D9" s="188" t="s">
        <v>1381</v>
      </c>
      <c r="E9" s="188">
        <v>15</v>
      </c>
      <c r="F9" s="190">
        <v>42758</v>
      </c>
      <c r="G9" s="189">
        <v>48236</v>
      </c>
      <c r="H9" s="190">
        <v>45314</v>
      </c>
      <c r="I9" s="190">
        <v>45314</v>
      </c>
      <c r="J9" s="190">
        <v>45314</v>
      </c>
      <c r="K9" s="218">
        <v>45308</v>
      </c>
      <c r="L9" s="191">
        <v>5000000</v>
      </c>
      <c r="M9" s="192">
        <v>500000000000</v>
      </c>
      <c r="N9" s="196">
        <v>7.6</v>
      </c>
    </row>
    <row r="10" spans="1:14" s="160" customFormat="1" ht="21" customHeight="1">
      <c r="A10" s="155">
        <v>5</v>
      </c>
      <c r="B10" s="186" t="s">
        <v>1391</v>
      </c>
      <c r="C10" s="187" t="s">
        <v>1392</v>
      </c>
      <c r="D10" s="188" t="s">
        <v>1381</v>
      </c>
      <c r="E10" s="188">
        <v>10</v>
      </c>
      <c r="F10" s="190">
        <v>41666</v>
      </c>
      <c r="G10" s="189">
        <v>45318</v>
      </c>
      <c r="H10" s="190">
        <v>45318</v>
      </c>
      <c r="I10" s="190">
        <v>45320</v>
      </c>
      <c r="J10" s="190">
        <v>45320</v>
      </c>
      <c r="K10" s="218">
        <v>45314</v>
      </c>
      <c r="L10" s="191">
        <v>600000</v>
      </c>
      <c r="M10" s="192">
        <v>60000000000</v>
      </c>
      <c r="N10" s="196">
        <v>9.2</v>
      </c>
    </row>
    <row r="11" spans="1:14" s="160" customFormat="1" ht="21" customHeight="1">
      <c r="A11" s="155">
        <v>6</v>
      </c>
      <c r="B11" s="214" t="s">
        <v>1393</v>
      </c>
      <c r="C11" s="230" t="s">
        <v>1394</v>
      </c>
      <c r="D11" s="188" t="s">
        <v>1390</v>
      </c>
      <c r="E11" s="185">
        <v>15</v>
      </c>
      <c r="F11" s="189">
        <v>40571</v>
      </c>
      <c r="G11" s="189" t="s">
        <v>1395</v>
      </c>
      <c r="H11" s="190">
        <v>45319</v>
      </c>
      <c r="I11" s="190">
        <v>45320</v>
      </c>
      <c r="J11" s="190">
        <v>45320</v>
      </c>
      <c r="K11" s="218">
        <v>45314</v>
      </c>
      <c r="L11" s="231">
        <v>2600000</v>
      </c>
      <c r="M11" s="192">
        <v>260000000000</v>
      </c>
      <c r="N11" s="232">
        <v>11.5</v>
      </c>
    </row>
    <row r="12" spans="1:14" s="160" customFormat="1" ht="21" customHeight="1">
      <c r="A12" s="155">
        <v>7</v>
      </c>
      <c r="B12" s="173" t="s">
        <v>1417</v>
      </c>
      <c r="C12" s="168" t="s">
        <v>1418</v>
      </c>
      <c r="D12" s="159" t="s">
        <v>1381</v>
      </c>
      <c r="E12" s="159">
        <v>10</v>
      </c>
      <c r="F12" s="158">
        <v>42774</v>
      </c>
      <c r="G12" s="166">
        <v>46426</v>
      </c>
      <c r="H12" s="158">
        <v>45330</v>
      </c>
      <c r="I12" s="158">
        <v>45337</v>
      </c>
      <c r="J12" s="158">
        <v>45337</v>
      </c>
      <c r="K12" s="219">
        <v>45324</v>
      </c>
      <c r="L12" s="164">
        <v>15000000</v>
      </c>
      <c r="M12" s="172">
        <v>1500000000000</v>
      </c>
      <c r="N12" s="194">
        <v>6.7</v>
      </c>
    </row>
    <row r="13" spans="1:14" s="160" customFormat="1" ht="21" customHeight="1">
      <c r="A13" s="155">
        <v>8</v>
      </c>
      <c r="B13" s="173" t="s">
        <v>1419</v>
      </c>
      <c r="C13" s="168" t="s">
        <v>1420</v>
      </c>
      <c r="D13" s="159" t="s">
        <v>1381</v>
      </c>
      <c r="E13" s="159">
        <v>15</v>
      </c>
      <c r="F13" s="158">
        <v>42774</v>
      </c>
      <c r="G13" s="166">
        <v>48252</v>
      </c>
      <c r="H13" s="158">
        <v>45330</v>
      </c>
      <c r="I13" s="158">
        <v>45337</v>
      </c>
      <c r="J13" s="158">
        <v>45337</v>
      </c>
      <c r="K13" s="219">
        <v>45324</v>
      </c>
      <c r="L13" s="164">
        <v>5000000</v>
      </c>
      <c r="M13" s="172">
        <v>500000000000</v>
      </c>
      <c r="N13" s="194">
        <v>7.6</v>
      </c>
    </row>
    <row r="14" spans="1:14" s="160" customFormat="1" ht="21" customHeight="1">
      <c r="A14" s="155">
        <v>9</v>
      </c>
      <c r="B14" s="173" t="s">
        <v>1421</v>
      </c>
      <c r="C14" s="168" t="s">
        <v>1422</v>
      </c>
      <c r="D14" s="159" t="s">
        <v>1381</v>
      </c>
      <c r="E14" s="159">
        <v>10</v>
      </c>
      <c r="F14" s="158">
        <v>42780</v>
      </c>
      <c r="G14" s="166">
        <v>46432</v>
      </c>
      <c r="H14" s="158">
        <v>45336</v>
      </c>
      <c r="I14" s="158">
        <v>45337</v>
      </c>
      <c r="J14" s="158">
        <v>45337</v>
      </c>
      <c r="K14" s="219">
        <v>45324</v>
      </c>
      <c r="L14" s="164">
        <v>25000000</v>
      </c>
      <c r="M14" s="172">
        <v>2500000000000</v>
      </c>
      <c r="N14" s="194">
        <v>6.6</v>
      </c>
    </row>
    <row r="15" spans="1:14" s="160" customFormat="1" ht="21" customHeight="1">
      <c r="A15" s="155">
        <v>10</v>
      </c>
      <c r="B15" s="173" t="s">
        <v>1423</v>
      </c>
      <c r="C15" s="168" t="s">
        <v>1424</v>
      </c>
      <c r="D15" s="159" t="s">
        <v>1381</v>
      </c>
      <c r="E15" s="159">
        <v>15</v>
      </c>
      <c r="F15" s="158">
        <v>42780</v>
      </c>
      <c r="G15" s="166">
        <v>48258</v>
      </c>
      <c r="H15" s="158">
        <v>45336</v>
      </c>
      <c r="I15" s="158">
        <v>45337</v>
      </c>
      <c r="J15" s="158">
        <v>45337</v>
      </c>
      <c r="K15" s="219">
        <v>45324</v>
      </c>
      <c r="L15" s="164">
        <v>10500000</v>
      </c>
      <c r="M15" s="172">
        <v>1050000000000</v>
      </c>
      <c r="N15" s="194">
        <v>7.6</v>
      </c>
    </row>
    <row r="16" spans="1:14" s="160" customFormat="1" ht="21" customHeight="1">
      <c r="A16" s="155">
        <v>11</v>
      </c>
      <c r="B16" s="156" t="s">
        <v>1396</v>
      </c>
      <c r="C16" s="165" t="s">
        <v>1397</v>
      </c>
      <c r="D16" s="159" t="s">
        <v>1381</v>
      </c>
      <c r="E16" s="155">
        <v>15</v>
      </c>
      <c r="F16" s="166">
        <v>42237</v>
      </c>
      <c r="G16" s="166">
        <v>47716</v>
      </c>
      <c r="H16" s="158">
        <v>45525</v>
      </c>
      <c r="I16" s="158">
        <v>45525</v>
      </c>
      <c r="J16" s="158">
        <v>45525</v>
      </c>
      <c r="K16" s="219">
        <v>45519</v>
      </c>
      <c r="L16" s="163">
        <v>2000000</v>
      </c>
      <c r="M16" s="172">
        <v>200000000000</v>
      </c>
      <c r="N16" s="195">
        <v>7.9</v>
      </c>
    </row>
    <row r="17" spans="1:14" s="160" customFormat="1" ht="21" customHeight="1">
      <c r="A17" s="155">
        <v>12</v>
      </c>
      <c r="B17" s="156" t="s">
        <v>1398</v>
      </c>
      <c r="C17" s="165" t="s">
        <v>1399</v>
      </c>
      <c r="D17" s="159" t="s">
        <v>1381</v>
      </c>
      <c r="E17" s="155">
        <v>15</v>
      </c>
      <c r="F17" s="158">
        <v>42248</v>
      </c>
      <c r="G17" s="158">
        <v>47727</v>
      </c>
      <c r="H17" s="158">
        <v>45536</v>
      </c>
      <c r="I17" s="158">
        <v>45539</v>
      </c>
      <c r="J17" s="158">
        <v>45539</v>
      </c>
      <c r="K17" s="219">
        <v>45531</v>
      </c>
      <c r="L17" s="163">
        <v>290000</v>
      </c>
      <c r="M17" s="172">
        <v>29000000000</v>
      </c>
      <c r="N17" s="195">
        <v>7.9</v>
      </c>
    </row>
    <row r="18" spans="1:14" s="160" customFormat="1" ht="21" customHeight="1">
      <c r="A18" s="155">
        <v>13</v>
      </c>
      <c r="B18" s="156" t="s">
        <v>1400</v>
      </c>
      <c r="C18" s="157" t="s">
        <v>1401</v>
      </c>
      <c r="D18" s="159" t="s">
        <v>1381</v>
      </c>
      <c r="E18" s="155">
        <v>15</v>
      </c>
      <c r="F18" s="158">
        <v>42268</v>
      </c>
      <c r="G18" s="158">
        <v>47747</v>
      </c>
      <c r="H18" s="158">
        <v>45556</v>
      </c>
      <c r="I18" s="158">
        <v>45558</v>
      </c>
      <c r="J18" s="158">
        <v>45558</v>
      </c>
      <c r="K18" s="219">
        <v>45552</v>
      </c>
      <c r="L18" s="163">
        <v>1250000</v>
      </c>
      <c r="M18" s="172">
        <v>125000000000</v>
      </c>
      <c r="N18" s="195">
        <v>7.9</v>
      </c>
    </row>
    <row r="19" spans="1:14" s="160" customFormat="1" ht="21" customHeight="1">
      <c r="A19" s="155">
        <v>14</v>
      </c>
      <c r="B19" s="156" t="s">
        <v>1402</v>
      </c>
      <c r="C19" s="157" t="s">
        <v>1403</v>
      </c>
      <c r="D19" s="159" t="s">
        <v>1381</v>
      </c>
      <c r="E19" s="155">
        <v>15</v>
      </c>
      <c r="F19" s="158">
        <v>42289</v>
      </c>
      <c r="G19" s="158">
        <v>47768</v>
      </c>
      <c r="H19" s="158">
        <v>45577</v>
      </c>
      <c r="I19" s="158">
        <v>45579</v>
      </c>
      <c r="J19" s="158">
        <v>45579</v>
      </c>
      <c r="K19" s="219">
        <v>45573</v>
      </c>
      <c r="L19" s="163">
        <v>500000</v>
      </c>
      <c r="M19" s="172">
        <v>50000000000</v>
      </c>
      <c r="N19" s="195">
        <v>7.9</v>
      </c>
    </row>
    <row r="20" spans="1:14" s="160" customFormat="1" ht="21" customHeight="1">
      <c r="A20" s="155">
        <v>15</v>
      </c>
      <c r="B20" s="156" t="s">
        <v>1404</v>
      </c>
      <c r="C20" s="157" t="s">
        <v>1405</v>
      </c>
      <c r="D20" s="159" t="s">
        <v>1381</v>
      </c>
      <c r="E20" s="155">
        <v>10</v>
      </c>
      <c r="F20" s="158">
        <v>42293</v>
      </c>
      <c r="G20" s="158">
        <v>45946</v>
      </c>
      <c r="H20" s="158">
        <v>45581</v>
      </c>
      <c r="I20" s="158">
        <v>45581</v>
      </c>
      <c r="J20" s="158">
        <v>45581</v>
      </c>
      <c r="K20" s="219">
        <v>45575</v>
      </c>
      <c r="L20" s="163">
        <v>500000</v>
      </c>
      <c r="M20" s="172">
        <v>50000000000</v>
      </c>
      <c r="N20" s="195">
        <v>7.3</v>
      </c>
    </row>
    <row r="21" spans="1:14" s="160" customFormat="1" ht="21" customHeight="1">
      <c r="A21" s="155">
        <v>16</v>
      </c>
      <c r="B21" s="156" t="s">
        <v>1406</v>
      </c>
      <c r="C21" s="157" t="s">
        <v>1407</v>
      </c>
      <c r="D21" s="159" t="s">
        <v>1381</v>
      </c>
      <c r="E21" s="155">
        <v>15</v>
      </c>
      <c r="F21" s="158">
        <v>42293</v>
      </c>
      <c r="G21" s="158">
        <v>47772</v>
      </c>
      <c r="H21" s="158">
        <v>45581</v>
      </c>
      <c r="I21" s="158">
        <v>45581</v>
      </c>
      <c r="J21" s="158">
        <v>45581</v>
      </c>
      <c r="K21" s="219">
        <v>45575</v>
      </c>
      <c r="L21" s="163">
        <v>500000</v>
      </c>
      <c r="M21" s="172">
        <v>50000000000</v>
      </c>
      <c r="N21" s="195">
        <v>7.9</v>
      </c>
    </row>
    <row r="22" spans="1:14" s="160" customFormat="1" ht="21" customHeight="1">
      <c r="A22" s="155">
        <v>17</v>
      </c>
      <c r="B22" s="156" t="s">
        <v>1408</v>
      </c>
      <c r="C22" s="157" t="s">
        <v>1409</v>
      </c>
      <c r="D22" s="159" t="s">
        <v>1381</v>
      </c>
      <c r="E22" s="155">
        <v>15</v>
      </c>
      <c r="F22" s="158">
        <v>42314</v>
      </c>
      <c r="G22" s="158">
        <v>47793</v>
      </c>
      <c r="H22" s="158">
        <v>45602</v>
      </c>
      <c r="I22" s="158">
        <v>45602</v>
      </c>
      <c r="J22" s="158">
        <v>45602</v>
      </c>
      <c r="K22" s="219">
        <v>45596</v>
      </c>
      <c r="L22" s="163">
        <v>200000</v>
      </c>
      <c r="M22" s="172">
        <v>20000000000</v>
      </c>
      <c r="N22" s="195">
        <v>8</v>
      </c>
    </row>
    <row r="23" spans="1:14" s="160" customFormat="1" ht="21" customHeight="1">
      <c r="A23" s="155">
        <v>18</v>
      </c>
      <c r="B23" s="173" t="s">
        <v>1477</v>
      </c>
      <c r="C23" s="168" t="s">
        <v>1481</v>
      </c>
      <c r="D23" s="159" t="s">
        <v>1381</v>
      </c>
      <c r="E23" s="159">
        <v>15</v>
      </c>
      <c r="F23" s="158">
        <v>44146</v>
      </c>
      <c r="G23" s="166">
        <v>49624</v>
      </c>
      <c r="H23" s="158">
        <v>45607</v>
      </c>
      <c r="I23" s="158">
        <v>45607</v>
      </c>
      <c r="J23" s="158">
        <v>45607</v>
      </c>
      <c r="K23" s="219">
        <v>45601</v>
      </c>
      <c r="L23" s="164">
        <v>50000000</v>
      </c>
      <c r="M23" s="172">
        <v>5000000000000</v>
      </c>
      <c r="N23" s="194">
        <v>3.3</v>
      </c>
    </row>
    <row r="24" spans="1:14" s="160" customFormat="1" ht="21" customHeight="1">
      <c r="A24" s="155">
        <v>19</v>
      </c>
      <c r="B24" s="173" t="s">
        <v>1478</v>
      </c>
      <c r="C24" s="168" t="s">
        <v>1482</v>
      </c>
      <c r="D24" s="159" t="s">
        <v>1381</v>
      </c>
      <c r="E24" s="159">
        <v>10</v>
      </c>
      <c r="F24" s="158">
        <v>44146</v>
      </c>
      <c r="G24" s="166">
        <v>47798</v>
      </c>
      <c r="H24" s="158">
        <v>45607</v>
      </c>
      <c r="I24" s="158">
        <v>45607</v>
      </c>
      <c r="J24" s="158">
        <v>45607</v>
      </c>
      <c r="K24" s="219">
        <v>45601</v>
      </c>
      <c r="L24" s="164">
        <v>50000000</v>
      </c>
      <c r="M24" s="172">
        <v>5000000000000</v>
      </c>
      <c r="N24" s="194">
        <v>3.1</v>
      </c>
    </row>
    <row r="25" spans="1:14" s="203" customFormat="1" ht="21" customHeight="1">
      <c r="A25" s="155">
        <v>20</v>
      </c>
      <c r="B25" s="173" t="s">
        <v>1453</v>
      </c>
      <c r="C25" s="168" t="s">
        <v>1454</v>
      </c>
      <c r="D25" s="159" t="s">
        <v>1381</v>
      </c>
      <c r="E25" s="159">
        <v>5</v>
      </c>
      <c r="F25" s="158">
        <v>43782</v>
      </c>
      <c r="G25" s="166">
        <v>45609</v>
      </c>
      <c r="H25" s="158">
        <v>45609</v>
      </c>
      <c r="I25" s="158">
        <v>45609</v>
      </c>
      <c r="J25" s="158">
        <v>45609</v>
      </c>
      <c r="K25" s="219">
        <v>45603</v>
      </c>
      <c r="L25" s="164">
        <v>2000000</v>
      </c>
      <c r="M25" s="172">
        <v>200000000000</v>
      </c>
      <c r="N25" s="194">
        <v>3.7</v>
      </c>
    </row>
    <row r="26" spans="1:14" s="203" customFormat="1" ht="21" customHeight="1">
      <c r="A26" s="155">
        <v>21</v>
      </c>
      <c r="B26" s="173" t="s">
        <v>1455</v>
      </c>
      <c r="C26" s="168" t="s">
        <v>1456</v>
      </c>
      <c r="D26" s="159" t="s">
        <v>1381</v>
      </c>
      <c r="E26" s="159">
        <v>7</v>
      </c>
      <c r="F26" s="158">
        <v>43782</v>
      </c>
      <c r="G26" s="166">
        <v>46339</v>
      </c>
      <c r="H26" s="158">
        <v>45609</v>
      </c>
      <c r="I26" s="158">
        <v>45609</v>
      </c>
      <c r="J26" s="158">
        <v>45609</v>
      </c>
      <c r="K26" s="219">
        <v>45603</v>
      </c>
      <c r="L26" s="164">
        <v>3000000</v>
      </c>
      <c r="M26" s="172">
        <v>300000000000</v>
      </c>
      <c r="N26" s="194">
        <v>4</v>
      </c>
    </row>
    <row r="27" spans="1:14" s="203" customFormat="1" ht="21" customHeight="1">
      <c r="A27" s="155">
        <v>22</v>
      </c>
      <c r="B27" s="173" t="s">
        <v>1457</v>
      </c>
      <c r="C27" s="168" t="s">
        <v>1458</v>
      </c>
      <c r="D27" s="159" t="s">
        <v>1381</v>
      </c>
      <c r="E27" s="159">
        <v>10</v>
      </c>
      <c r="F27" s="158">
        <v>43782</v>
      </c>
      <c r="G27" s="166">
        <v>47435</v>
      </c>
      <c r="H27" s="158">
        <v>45609</v>
      </c>
      <c r="I27" s="158">
        <v>45609</v>
      </c>
      <c r="J27" s="158">
        <v>45609</v>
      </c>
      <c r="K27" s="219">
        <v>45603</v>
      </c>
      <c r="L27" s="164">
        <v>10000000</v>
      </c>
      <c r="M27" s="172">
        <v>1000000000000</v>
      </c>
      <c r="N27" s="194">
        <v>4.5</v>
      </c>
    </row>
    <row r="28" spans="1:14" s="203" customFormat="1" ht="21" customHeight="1">
      <c r="A28" s="155">
        <v>23</v>
      </c>
      <c r="B28" s="186" t="s">
        <v>1459</v>
      </c>
      <c r="C28" s="187" t="s">
        <v>1460</v>
      </c>
      <c r="D28" s="188" t="s">
        <v>1381</v>
      </c>
      <c r="E28" s="188">
        <v>15</v>
      </c>
      <c r="F28" s="190">
        <v>43782</v>
      </c>
      <c r="G28" s="189">
        <v>49261</v>
      </c>
      <c r="H28" s="190">
        <v>45609</v>
      </c>
      <c r="I28" s="190">
        <v>45609</v>
      </c>
      <c r="J28" s="190">
        <v>45609</v>
      </c>
      <c r="K28" s="218">
        <v>45603</v>
      </c>
      <c r="L28" s="191">
        <v>10000000</v>
      </c>
      <c r="M28" s="192">
        <v>1000000000000</v>
      </c>
      <c r="N28" s="196">
        <v>4.5</v>
      </c>
    </row>
    <row r="29" spans="1:14" s="203" customFormat="1" ht="21" customHeight="1">
      <c r="A29" s="155">
        <v>24</v>
      </c>
      <c r="B29" s="186" t="s">
        <v>1461</v>
      </c>
      <c r="C29" s="187" t="s">
        <v>1462</v>
      </c>
      <c r="D29" s="188" t="s">
        <v>1381</v>
      </c>
      <c r="E29" s="188">
        <v>5</v>
      </c>
      <c r="F29" s="190">
        <v>43789</v>
      </c>
      <c r="G29" s="189">
        <v>45616</v>
      </c>
      <c r="H29" s="190">
        <v>45616</v>
      </c>
      <c r="I29" s="190">
        <v>45616</v>
      </c>
      <c r="J29" s="190">
        <v>45616</v>
      </c>
      <c r="K29" s="218">
        <v>45610</v>
      </c>
      <c r="L29" s="191">
        <v>9000000</v>
      </c>
      <c r="M29" s="192">
        <v>900000000000</v>
      </c>
      <c r="N29" s="196">
        <v>3.7</v>
      </c>
    </row>
    <row r="30" spans="1:14" s="203" customFormat="1" ht="21" customHeight="1">
      <c r="A30" s="155">
        <v>25</v>
      </c>
      <c r="B30" s="173" t="s">
        <v>1463</v>
      </c>
      <c r="C30" s="168" t="s">
        <v>1464</v>
      </c>
      <c r="D30" s="159" t="s">
        <v>1381</v>
      </c>
      <c r="E30" s="159">
        <v>7</v>
      </c>
      <c r="F30" s="158">
        <v>43789</v>
      </c>
      <c r="G30" s="166">
        <v>46346</v>
      </c>
      <c r="H30" s="158">
        <v>45616</v>
      </c>
      <c r="I30" s="158">
        <v>45616</v>
      </c>
      <c r="J30" s="158">
        <v>45616</v>
      </c>
      <c r="K30" s="219">
        <v>45610</v>
      </c>
      <c r="L30" s="164">
        <v>8500000</v>
      </c>
      <c r="M30" s="172">
        <v>850000000000</v>
      </c>
      <c r="N30" s="194">
        <v>3.9</v>
      </c>
    </row>
    <row r="31" spans="1:14" s="203" customFormat="1" ht="21" customHeight="1">
      <c r="A31" s="155">
        <v>26</v>
      </c>
      <c r="B31" s="173" t="s">
        <v>1465</v>
      </c>
      <c r="C31" s="168" t="s">
        <v>1466</v>
      </c>
      <c r="D31" s="159" t="s">
        <v>1381</v>
      </c>
      <c r="E31" s="159">
        <v>10</v>
      </c>
      <c r="F31" s="158">
        <v>43789</v>
      </c>
      <c r="G31" s="166">
        <v>47442</v>
      </c>
      <c r="H31" s="158">
        <v>45616</v>
      </c>
      <c r="I31" s="158">
        <v>45616</v>
      </c>
      <c r="J31" s="158">
        <v>45616</v>
      </c>
      <c r="K31" s="219">
        <v>45610</v>
      </c>
      <c r="L31" s="164">
        <v>30000000</v>
      </c>
      <c r="M31" s="172">
        <v>3000000000000</v>
      </c>
      <c r="N31" s="194">
        <v>4.4</v>
      </c>
    </row>
    <row r="32" spans="1:14" s="160" customFormat="1" ht="21" customHeight="1">
      <c r="A32" s="155">
        <v>27</v>
      </c>
      <c r="B32" s="173" t="s">
        <v>1467</v>
      </c>
      <c r="C32" s="168" t="s">
        <v>1468</v>
      </c>
      <c r="D32" s="159" t="s">
        <v>1381</v>
      </c>
      <c r="E32" s="159">
        <v>15</v>
      </c>
      <c r="F32" s="158">
        <v>43789</v>
      </c>
      <c r="G32" s="166">
        <v>49268</v>
      </c>
      <c r="H32" s="158">
        <v>45616</v>
      </c>
      <c r="I32" s="158">
        <v>45616</v>
      </c>
      <c r="J32" s="158">
        <v>45616</v>
      </c>
      <c r="K32" s="219">
        <v>45610</v>
      </c>
      <c r="L32" s="164">
        <v>30000000</v>
      </c>
      <c r="M32" s="172">
        <v>3000000000000</v>
      </c>
      <c r="N32" s="194">
        <v>4.5</v>
      </c>
    </row>
    <row r="33" spans="1:14" s="160" customFormat="1" ht="21" customHeight="1">
      <c r="A33" s="155">
        <v>28</v>
      </c>
      <c r="B33" s="173" t="s">
        <v>1479</v>
      </c>
      <c r="C33" s="168" t="s">
        <v>1483</v>
      </c>
      <c r="D33" s="159" t="s">
        <v>1381</v>
      </c>
      <c r="E33" s="159">
        <v>10</v>
      </c>
      <c r="F33" s="158">
        <v>44158</v>
      </c>
      <c r="G33" s="166">
        <v>47810</v>
      </c>
      <c r="H33" s="158">
        <v>45619</v>
      </c>
      <c r="I33" s="158">
        <v>45621</v>
      </c>
      <c r="J33" s="158">
        <v>45621</v>
      </c>
      <c r="K33" s="219">
        <v>45615</v>
      </c>
      <c r="L33" s="164">
        <v>25000000</v>
      </c>
      <c r="M33" s="172">
        <v>2500000000000</v>
      </c>
      <c r="N33" s="194">
        <v>3</v>
      </c>
    </row>
    <row r="34" spans="1:14" s="160" customFormat="1" ht="21" customHeight="1">
      <c r="A34" s="155">
        <v>29</v>
      </c>
      <c r="B34" s="173" t="s">
        <v>1480</v>
      </c>
      <c r="C34" s="168" t="s">
        <v>1484</v>
      </c>
      <c r="D34" s="159" t="s">
        <v>1381</v>
      </c>
      <c r="E34" s="159">
        <v>15</v>
      </c>
      <c r="F34" s="158">
        <v>44158</v>
      </c>
      <c r="G34" s="166">
        <v>49636</v>
      </c>
      <c r="H34" s="158">
        <v>45619</v>
      </c>
      <c r="I34" s="158">
        <v>45621</v>
      </c>
      <c r="J34" s="158">
        <v>45621</v>
      </c>
      <c r="K34" s="219">
        <v>45615</v>
      </c>
      <c r="L34" s="164">
        <v>25000000</v>
      </c>
      <c r="M34" s="172">
        <v>2500000000000</v>
      </c>
      <c r="N34" s="194">
        <v>3.2</v>
      </c>
    </row>
    <row r="35" spans="1:14" s="160" customFormat="1" ht="21" customHeight="1">
      <c r="A35" s="155">
        <v>30</v>
      </c>
      <c r="B35" s="173" t="s">
        <v>1497</v>
      </c>
      <c r="C35" s="168" t="s">
        <v>1505</v>
      </c>
      <c r="D35" s="159" t="s">
        <v>1381</v>
      </c>
      <c r="E35" s="159">
        <v>5</v>
      </c>
      <c r="F35" s="158">
        <v>44524</v>
      </c>
      <c r="G35" s="166">
        <v>46350</v>
      </c>
      <c r="H35" s="158">
        <v>45620</v>
      </c>
      <c r="I35" s="158">
        <v>45621</v>
      </c>
      <c r="J35" s="158">
        <v>45621</v>
      </c>
      <c r="K35" s="219">
        <v>45615</v>
      </c>
      <c r="L35" s="164">
        <v>10000000</v>
      </c>
      <c r="M35" s="172">
        <v>1000000000000</v>
      </c>
      <c r="N35" s="194">
        <v>1.1</v>
      </c>
    </row>
    <row r="36" spans="1:14" s="160" customFormat="1" ht="21" customHeight="1">
      <c r="A36" s="155">
        <v>31</v>
      </c>
      <c r="B36" s="173" t="s">
        <v>1498</v>
      </c>
      <c r="C36" s="168" t="s">
        <v>1506</v>
      </c>
      <c r="D36" s="159" t="s">
        <v>1381</v>
      </c>
      <c r="E36" s="159">
        <v>7</v>
      </c>
      <c r="F36" s="158">
        <v>44524</v>
      </c>
      <c r="G36" s="166">
        <v>47081</v>
      </c>
      <c r="H36" s="158">
        <v>45620</v>
      </c>
      <c r="I36" s="158">
        <v>45621</v>
      </c>
      <c r="J36" s="158">
        <v>45621</v>
      </c>
      <c r="K36" s="219">
        <v>45615</v>
      </c>
      <c r="L36" s="164">
        <v>10000000</v>
      </c>
      <c r="M36" s="172">
        <v>1000000000000</v>
      </c>
      <c r="N36" s="194">
        <v>1.5</v>
      </c>
    </row>
    <row r="37" spans="1:14" s="160" customFormat="1" ht="21" customHeight="1">
      <c r="A37" s="155">
        <v>32</v>
      </c>
      <c r="B37" s="173" t="s">
        <v>1499</v>
      </c>
      <c r="C37" s="168" t="s">
        <v>1507</v>
      </c>
      <c r="D37" s="159" t="s">
        <v>1381</v>
      </c>
      <c r="E37" s="159">
        <v>10</v>
      </c>
      <c r="F37" s="158">
        <v>44524</v>
      </c>
      <c r="G37" s="166">
        <v>48176</v>
      </c>
      <c r="H37" s="158">
        <v>45620</v>
      </c>
      <c r="I37" s="158">
        <v>45621</v>
      </c>
      <c r="J37" s="158">
        <v>45621</v>
      </c>
      <c r="K37" s="219">
        <v>45615</v>
      </c>
      <c r="L37" s="164">
        <v>10000000</v>
      </c>
      <c r="M37" s="172">
        <v>1000000000000</v>
      </c>
      <c r="N37" s="194">
        <v>2.3</v>
      </c>
    </row>
    <row r="38" spans="1:14" s="160" customFormat="1" ht="21" customHeight="1">
      <c r="A38" s="155">
        <v>33</v>
      </c>
      <c r="B38" s="173" t="s">
        <v>1469</v>
      </c>
      <c r="C38" s="168" t="s">
        <v>1470</v>
      </c>
      <c r="D38" s="159" t="s">
        <v>1381</v>
      </c>
      <c r="E38" s="159">
        <v>10</v>
      </c>
      <c r="F38" s="158">
        <v>43796</v>
      </c>
      <c r="G38" s="166">
        <v>47449</v>
      </c>
      <c r="H38" s="158">
        <v>45623</v>
      </c>
      <c r="I38" s="158">
        <v>45623</v>
      </c>
      <c r="J38" s="158">
        <v>45623</v>
      </c>
      <c r="K38" s="219">
        <v>45617</v>
      </c>
      <c r="L38" s="164">
        <v>10000000</v>
      </c>
      <c r="M38" s="172">
        <v>1000000000000</v>
      </c>
      <c r="N38" s="194">
        <v>4.3</v>
      </c>
    </row>
    <row r="39" spans="1:14" s="160" customFormat="1" ht="21" customHeight="1">
      <c r="A39" s="155">
        <v>34</v>
      </c>
      <c r="B39" s="173" t="s">
        <v>1471</v>
      </c>
      <c r="C39" s="168" t="s">
        <v>1472</v>
      </c>
      <c r="D39" s="159" t="s">
        <v>1381</v>
      </c>
      <c r="E39" s="159">
        <v>15</v>
      </c>
      <c r="F39" s="158">
        <v>43796</v>
      </c>
      <c r="G39" s="166">
        <v>49275</v>
      </c>
      <c r="H39" s="158">
        <v>45623</v>
      </c>
      <c r="I39" s="158">
        <v>45623</v>
      </c>
      <c r="J39" s="158">
        <v>45623</v>
      </c>
      <c r="K39" s="219">
        <v>45617</v>
      </c>
      <c r="L39" s="164">
        <v>11470000</v>
      </c>
      <c r="M39" s="172">
        <v>1147000000000</v>
      </c>
      <c r="N39" s="194">
        <v>4.4</v>
      </c>
    </row>
    <row r="40" spans="1:14" s="160" customFormat="1" ht="22.5" customHeight="1">
      <c r="A40" s="155">
        <v>35</v>
      </c>
      <c r="B40" s="173" t="s">
        <v>1425</v>
      </c>
      <c r="C40" s="168" t="s">
        <v>1426</v>
      </c>
      <c r="D40" s="159" t="s">
        <v>1381</v>
      </c>
      <c r="E40" s="159">
        <v>15</v>
      </c>
      <c r="F40" s="158">
        <v>43068</v>
      </c>
      <c r="G40" s="166">
        <v>48547</v>
      </c>
      <c r="H40" s="158">
        <v>45625</v>
      </c>
      <c r="I40" s="158">
        <v>45625</v>
      </c>
      <c r="J40" s="158">
        <v>45625</v>
      </c>
      <c r="K40" s="219">
        <v>45621</v>
      </c>
      <c r="L40" s="164">
        <v>20000000</v>
      </c>
      <c r="M40" s="172">
        <v>2000000000000</v>
      </c>
      <c r="N40" s="194">
        <v>6.2</v>
      </c>
    </row>
    <row r="41" spans="1:14" s="160" customFormat="1" ht="22.5" customHeight="1">
      <c r="A41" s="155">
        <v>36</v>
      </c>
      <c r="B41" s="173" t="s">
        <v>1427</v>
      </c>
      <c r="C41" s="168" t="s">
        <v>1428</v>
      </c>
      <c r="D41" s="159" t="s">
        <v>1381</v>
      </c>
      <c r="E41" s="159">
        <v>10</v>
      </c>
      <c r="F41" s="158">
        <v>43068</v>
      </c>
      <c r="G41" s="166">
        <v>46720</v>
      </c>
      <c r="H41" s="158">
        <v>45625</v>
      </c>
      <c r="I41" s="158">
        <v>45625</v>
      </c>
      <c r="J41" s="158">
        <v>45625</v>
      </c>
      <c r="K41" s="219">
        <v>45621</v>
      </c>
      <c r="L41" s="213">
        <v>11000000</v>
      </c>
      <c r="M41" s="172">
        <v>1100000000000</v>
      </c>
      <c r="N41" s="194">
        <v>5.9</v>
      </c>
    </row>
    <row r="42" spans="1:14" s="160" customFormat="1" ht="22.5" customHeight="1">
      <c r="A42" s="155">
        <v>37</v>
      </c>
      <c r="B42" s="173" t="s">
        <v>1500</v>
      </c>
      <c r="C42" s="168" t="s">
        <v>1508</v>
      </c>
      <c r="D42" s="159" t="s">
        <v>1381</v>
      </c>
      <c r="E42" s="159">
        <v>10</v>
      </c>
      <c r="F42" s="158">
        <v>44533</v>
      </c>
      <c r="G42" s="166">
        <v>48185</v>
      </c>
      <c r="H42" s="158">
        <v>45629</v>
      </c>
      <c r="I42" s="158">
        <v>45629</v>
      </c>
      <c r="J42" s="158">
        <v>45629</v>
      </c>
      <c r="K42" s="219">
        <v>45623</v>
      </c>
      <c r="L42" s="213">
        <v>15000000</v>
      </c>
      <c r="M42" s="172">
        <v>1500000000000</v>
      </c>
      <c r="N42" s="194">
        <v>2.3</v>
      </c>
    </row>
    <row r="43" spans="1:14" s="160" customFormat="1" ht="22.5" customHeight="1">
      <c r="A43" s="155">
        <v>38</v>
      </c>
      <c r="B43" s="173" t="s">
        <v>1473</v>
      </c>
      <c r="C43" s="168" t="s">
        <v>1474</v>
      </c>
      <c r="D43" s="159" t="s">
        <v>1381</v>
      </c>
      <c r="E43" s="159">
        <v>10</v>
      </c>
      <c r="F43" s="158">
        <v>43803</v>
      </c>
      <c r="G43" s="166">
        <v>47456</v>
      </c>
      <c r="H43" s="158">
        <v>45630</v>
      </c>
      <c r="I43" s="158">
        <v>45630</v>
      </c>
      <c r="J43" s="158">
        <v>45630</v>
      </c>
      <c r="K43" s="219">
        <v>45624</v>
      </c>
      <c r="L43" s="164">
        <v>7000000</v>
      </c>
      <c r="M43" s="172">
        <v>700000000000</v>
      </c>
      <c r="N43" s="194">
        <v>4.2</v>
      </c>
    </row>
    <row r="44" spans="1:14" s="160" customFormat="1" ht="22.5" customHeight="1">
      <c r="A44" s="155">
        <v>39</v>
      </c>
      <c r="B44" s="173" t="s">
        <v>1475</v>
      </c>
      <c r="C44" s="168" t="s">
        <v>1476</v>
      </c>
      <c r="D44" s="159" t="s">
        <v>1381</v>
      </c>
      <c r="E44" s="159">
        <v>15</v>
      </c>
      <c r="F44" s="158">
        <v>43803</v>
      </c>
      <c r="G44" s="166">
        <v>49282</v>
      </c>
      <c r="H44" s="158">
        <v>45630</v>
      </c>
      <c r="I44" s="158">
        <v>45630</v>
      </c>
      <c r="J44" s="158">
        <v>45630</v>
      </c>
      <c r="K44" s="219">
        <v>45624</v>
      </c>
      <c r="L44" s="164">
        <v>7000000</v>
      </c>
      <c r="M44" s="172">
        <v>700000000000</v>
      </c>
      <c r="N44" s="227">
        <v>4.3</v>
      </c>
    </row>
    <row r="45" spans="1:14" s="160" customFormat="1" ht="22.5" customHeight="1">
      <c r="A45" s="155">
        <v>40</v>
      </c>
      <c r="B45" s="173" t="s">
        <v>1429</v>
      </c>
      <c r="C45" s="168" t="s">
        <v>1430</v>
      </c>
      <c r="D45" s="159" t="s">
        <v>1381</v>
      </c>
      <c r="E45" s="159">
        <v>10</v>
      </c>
      <c r="F45" s="158">
        <v>43075</v>
      </c>
      <c r="G45" s="166">
        <v>46727</v>
      </c>
      <c r="H45" s="158">
        <v>45632</v>
      </c>
      <c r="I45" s="158">
        <v>45632</v>
      </c>
      <c r="J45" s="158">
        <v>45632</v>
      </c>
      <c r="K45" s="219">
        <v>45628</v>
      </c>
      <c r="L45" s="164">
        <v>20000000</v>
      </c>
      <c r="M45" s="172">
        <v>2000000000000</v>
      </c>
      <c r="N45" s="194">
        <v>5.9</v>
      </c>
    </row>
    <row r="46" spans="1:14" s="160" customFormat="1" ht="22.5" customHeight="1">
      <c r="A46" s="155">
        <v>41</v>
      </c>
      <c r="B46" s="173" t="s">
        <v>1431</v>
      </c>
      <c r="C46" s="168" t="s">
        <v>1432</v>
      </c>
      <c r="D46" s="159" t="s">
        <v>1381</v>
      </c>
      <c r="E46" s="159">
        <v>15</v>
      </c>
      <c r="F46" s="158">
        <v>43075</v>
      </c>
      <c r="G46" s="166">
        <v>48554</v>
      </c>
      <c r="H46" s="158">
        <v>45632</v>
      </c>
      <c r="I46" s="158">
        <v>45632</v>
      </c>
      <c r="J46" s="158">
        <v>45632</v>
      </c>
      <c r="K46" s="219">
        <v>45628</v>
      </c>
      <c r="L46" s="164">
        <v>20000000</v>
      </c>
      <c r="M46" s="172">
        <v>2000000000000</v>
      </c>
      <c r="N46" s="194">
        <v>6.2</v>
      </c>
    </row>
    <row r="47" spans="1:14" s="160" customFormat="1" ht="22.5" customHeight="1">
      <c r="A47" s="155">
        <v>42</v>
      </c>
      <c r="B47" s="173" t="s">
        <v>1486</v>
      </c>
      <c r="C47" s="168" t="s">
        <v>1487</v>
      </c>
      <c r="D47" s="159" t="s">
        <v>1381</v>
      </c>
      <c r="E47" s="159">
        <v>10</v>
      </c>
      <c r="F47" s="158">
        <v>44174</v>
      </c>
      <c r="G47" s="166">
        <v>47826</v>
      </c>
      <c r="H47" s="158">
        <v>45635</v>
      </c>
      <c r="I47" s="158">
        <v>45635</v>
      </c>
      <c r="J47" s="158">
        <v>45635</v>
      </c>
      <c r="K47" s="219">
        <v>45629</v>
      </c>
      <c r="L47" s="164">
        <v>12500000</v>
      </c>
      <c r="M47" s="172">
        <v>1250000000000</v>
      </c>
      <c r="N47" s="194">
        <v>2.7</v>
      </c>
    </row>
    <row r="48" spans="1:14" s="160" customFormat="1" ht="22.5" customHeight="1">
      <c r="A48" s="155">
        <v>43</v>
      </c>
      <c r="B48" s="173" t="s">
        <v>1488</v>
      </c>
      <c r="C48" s="168" t="s">
        <v>1489</v>
      </c>
      <c r="D48" s="159" t="s">
        <v>1381</v>
      </c>
      <c r="E48" s="159">
        <v>15</v>
      </c>
      <c r="F48" s="158">
        <v>44174</v>
      </c>
      <c r="G48" s="166">
        <v>49652</v>
      </c>
      <c r="H48" s="158">
        <v>45635</v>
      </c>
      <c r="I48" s="158">
        <v>45635</v>
      </c>
      <c r="J48" s="158">
        <v>45635</v>
      </c>
      <c r="K48" s="219">
        <v>45629</v>
      </c>
      <c r="L48" s="164">
        <v>26000000</v>
      </c>
      <c r="M48" s="172">
        <v>2600000000000</v>
      </c>
      <c r="N48" s="194">
        <v>2.9</v>
      </c>
    </row>
    <row r="49" spans="1:14" s="160" customFormat="1" ht="22.5" customHeight="1">
      <c r="A49" s="155">
        <v>44</v>
      </c>
      <c r="B49" s="173" t="s">
        <v>1501</v>
      </c>
      <c r="C49" s="168" t="s">
        <v>1509</v>
      </c>
      <c r="D49" s="159" t="s">
        <v>1381</v>
      </c>
      <c r="E49" s="159">
        <v>5</v>
      </c>
      <c r="F49" s="158">
        <v>44540</v>
      </c>
      <c r="G49" s="166">
        <v>46366</v>
      </c>
      <c r="H49" s="158">
        <v>45636</v>
      </c>
      <c r="I49" s="158">
        <v>45636</v>
      </c>
      <c r="J49" s="158">
        <v>45636</v>
      </c>
      <c r="K49" s="219">
        <v>45630</v>
      </c>
      <c r="L49" s="164">
        <v>5000000</v>
      </c>
      <c r="M49" s="172">
        <v>500000000000</v>
      </c>
      <c r="N49" s="194">
        <v>1.1</v>
      </c>
    </row>
    <row r="50" spans="1:14" s="160" customFormat="1" ht="22.5" customHeight="1">
      <c r="A50" s="155">
        <v>45</v>
      </c>
      <c r="B50" s="173" t="s">
        <v>1502</v>
      </c>
      <c r="C50" s="168" t="s">
        <v>1510</v>
      </c>
      <c r="D50" s="159" t="s">
        <v>1381</v>
      </c>
      <c r="E50" s="159">
        <v>7</v>
      </c>
      <c r="F50" s="158">
        <v>44540</v>
      </c>
      <c r="G50" s="166">
        <v>47097</v>
      </c>
      <c r="H50" s="158">
        <v>45636</v>
      </c>
      <c r="I50" s="158">
        <v>45636</v>
      </c>
      <c r="J50" s="158">
        <v>45636</v>
      </c>
      <c r="K50" s="219">
        <v>45630</v>
      </c>
      <c r="L50" s="164">
        <v>2000000</v>
      </c>
      <c r="M50" s="172">
        <v>200000000000</v>
      </c>
      <c r="N50" s="194">
        <v>1.5</v>
      </c>
    </row>
    <row r="51" spans="1:14" s="160" customFormat="1" ht="22.5" customHeight="1">
      <c r="A51" s="155">
        <v>46</v>
      </c>
      <c r="B51" s="173" t="s">
        <v>1503</v>
      </c>
      <c r="C51" s="168" t="s">
        <v>1511</v>
      </c>
      <c r="D51" s="159" t="s">
        <v>1381</v>
      </c>
      <c r="E51" s="159">
        <v>10</v>
      </c>
      <c r="F51" s="158">
        <v>44540</v>
      </c>
      <c r="G51" s="166">
        <v>48192</v>
      </c>
      <c r="H51" s="158">
        <v>45636</v>
      </c>
      <c r="I51" s="158">
        <v>45636</v>
      </c>
      <c r="J51" s="158">
        <v>45636</v>
      </c>
      <c r="K51" s="219">
        <v>45630</v>
      </c>
      <c r="L51" s="213">
        <v>40000000</v>
      </c>
      <c r="M51" s="172">
        <v>4000000000000</v>
      </c>
      <c r="N51" s="194">
        <v>2.3</v>
      </c>
    </row>
    <row r="52" spans="1:14" s="160" customFormat="1" ht="22.5" customHeight="1">
      <c r="A52" s="155">
        <v>47</v>
      </c>
      <c r="B52" s="173" t="s">
        <v>1437</v>
      </c>
      <c r="C52" s="168" t="s">
        <v>1438</v>
      </c>
      <c r="D52" s="159" t="s">
        <v>1381</v>
      </c>
      <c r="E52" s="159">
        <v>7</v>
      </c>
      <c r="F52" s="158">
        <v>43446</v>
      </c>
      <c r="G52" s="166">
        <v>46003</v>
      </c>
      <c r="H52" s="158">
        <v>45638</v>
      </c>
      <c r="I52" s="158">
        <v>45638</v>
      </c>
      <c r="J52" s="158">
        <v>45638</v>
      </c>
      <c r="K52" s="219">
        <v>45632</v>
      </c>
      <c r="L52" s="213">
        <v>20000000</v>
      </c>
      <c r="M52" s="172">
        <v>2000000000000</v>
      </c>
      <c r="N52" s="194">
        <v>5.5</v>
      </c>
    </row>
    <row r="53" spans="1:14" s="160" customFormat="1" ht="22.5" customHeight="1">
      <c r="A53" s="155">
        <v>48</v>
      </c>
      <c r="B53" s="173" t="s">
        <v>1439</v>
      </c>
      <c r="C53" s="168" t="s">
        <v>1440</v>
      </c>
      <c r="D53" s="159" t="s">
        <v>1381</v>
      </c>
      <c r="E53" s="159">
        <v>10</v>
      </c>
      <c r="F53" s="158">
        <v>43446</v>
      </c>
      <c r="G53" s="166">
        <v>47099</v>
      </c>
      <c r="H53" s="158">
        <v>45638</v>
      </c>
      <c r="I53" s="158">
        <v>45638</v>
      </c>
      <c r="J53" s="158">
        <v>45638</v>
      </c>
      <c r="K53" s="219">
        <v>45632</v>
      </c>
      <c r="L53" s="164">
        <v>12000000</v>
      </c>
      <c r="M53" s="172">
        <v>1200000000000</v>
      </c>
      <c r="N53" s="194">
        <v>5.8</v>
      </c>
    </row>
    <row r="54" spans="1:14" s="160" customFormat="1" ht="22.5" customHeight="1">
      <c r="A54" s="155">
        <v>49</v>
      </c>
      <c r="B54" s="173" t="s">
        <v>1441</v>
      </c>
      <c r="C54" s="168" t="s">
        <v>1442</v>
      </c>
      <c r="D54" s="159" t="s">
        <v>1381</v>
      </c>
      <c r="E54" s="159">
        <v>15</v>
      </c>
      <c r="F54" s="158">
        <v>43446</v>
      </c>
      <c r="G54" s="166">
        <v>48925</v>
      </c>
      <c r="H54" s="158">
        <v>45638</v>
      </c>
      <c r="I54" s="158">
        <v>45638</v>
      </c>
      <c r="J54" s="158">
        <v>45638</v>
      </c>
      <c r="K54" s="219">
        <v>45632</v>
      </c>
      <c r="L54" s="164">
        <v>14950000</v>
      </c>
      <c r="M54" s="172">
        <v>1495000000000</v>
      </c>
      <c r="N54" s="194">
        <v>6</v>
      </c>
    </row>
    <row r="55" spans="1:14" s="160" customFormat="1" ht="22.5" customHeight="1">
      <c r="A55" s="155">
        <v>50</v>
      </c>
      <c r="B55" s="173" t="s">
        <v>1443</v>
      </c>
      <c r="C55" s="168" t="s">
        <v>1444</v>
      </c>
      <c r="D55" s="159" t="s">
        <v>1381</v>
      </c>
      <c r="E55" s="159">
        <v>7</v>
      </c>
      <c r="F55" s="158">
        <v>43453</v>
      </c>
      <c r="G55" s="166">
        <v>46010</v>
      </c>
      <c r="H55" s="158">
        <v>45645</v>
      </c>
      <c r="I55" s="158">
        <v>45645</v>
      </c>
      <c r="J55" s="158">
        <v>45645</v>
      </c>
      <c r="K55" s="219">
        <v>45639</v>
      </c>
      <c r="L55" s="164">
        <v>10000000</v>
      </c>
      <c r="M55" s="172">
        <v>1000000000000</v>
      </c>
      <c r="N55" s="194">
        <v>5.5</v>
      </c>
    </row>
    <row r="56" spans="1:14" s="160" customFormat="1" ht="22.5" customHeight="1">
      <c r="A56" s="155">
        <v>51</v>
      </c>
      <c r="B56" s="173" t="s">
        <v>1445</v>
      </c>
      <c r="C56" s="168" t="s">
        <v>1446</v>
      </c>
      <c r="D56" s="159" t="s">
        <v>1381</v>
      </c>
      <c r="E56" s="159">
        <v>10</v>
      </c>
      <c r="F56" s="158">
        <v>43453</v>
      </c>
      <c r="G56" s="166">
        <v>47106</v>
      </c>
      <c r="H56" s="158">
        <v>45645</v>
      </c>
      <c r="I56" s="158">
        <v>45645</v>
      </c>
      <c r="J56" s="158">
        <v>45645</v>
      </c>
      <c r="K56" s="219">
        <v>45639</v>
      </c>
      <c r="L56" s="164">
        <v>11000000</v>
      </c>
      <c r="M56" s="172">
        <v>1100000000000</v>
      </c>
      <c r="N56" s="194">
        <v>5.8</v>
      </c>
    </row>
    <row r="57" spans="1:14" s="202" customFormat="1" ht="21.75" customHeight="1">
      <c r="A57" s="155">
        <v>52</v>
      </c>
      <c r="B57" s="173" t="s">
        <v>1504</v>
      </c>
      <c r="C57" s="168" t="s">
        <v>1512</v>
      </c>
      <c r="D57" s="159" t="s">
        <v>1381</v>
      </c>
      <c r="E57" s="159">
        <v>10</v>
      </c>
      <c r="F57" s="158">
        <v>44550</v>
      </c>
      <c r="G57" s="166">
        <v>48202</v>
      </c>
      <c r="H57" s="158">
        <v>45646</v>
      </c>
      <c r="I57" s="158">
        <v>45646</v>
      </c>
      <c r="J57" s="158">
        <v>45646</v>
      </c>
      <c r="K57" s="219">
        <v>45642</v>
      </c>
      <c r="L57" s="164">
        <v>13000000</v>
      </c>
      <c r="M57" s="172">
        <v>1300000000000</v>
      </c>
      <c r="N57" s="194">
        <v>2.5</v>
      </c>
    </row>
    <row r="58" spans="1:14" s="202" customFormat="1" ht="21.75" customHeight="1">
      <c r="A58" s="155">
        <v>53</v>
      </c>
      <c r="B58" s="173" t="s">
        <v>1490</v>
      </c>
      <c r="C58" s="168" t="s">
        <v>1491</v>
      </c>
      <c r="D58" s="159" t="s">
        <v>1381</v>
      </c>
      <c r="E58" s="159">
        <v>10</v>
      </c>
      <c r="F58" s="158">
        <v>44188</v>
      </c>
      <c r="G58" s="166">
        <v>47840</v>
      </c>
      <c r="H58" s="158">
        <v>45649</v>
      </c>
      <c r="I58" s="158">
        <v>45649</v>
      </c>
      <c r="J58" s="158">
        <v>45649</v>
      </c>
      <c r="K58" s="219">
        <v>45643</v>
      </c>
      <c r="L58" s="164">
        <v>6000000</v>
      </c>
      <c r="M58" s="172">
        <v>600000000000</v>
      </c>
      <c r="N58" s="194">
        <v>2.7</v>
      </c>
    </row>
    <row r="59" spans="1:14" s="202" customFormat="1" ht="21.75" customHeight="1">
      <c r="A59" s="155">
        <v>54</v>
      </c>
      <c r="B59" s="173" t="s">
        <v>1492</v>
      </c>
      <c r="C59" s="168" t="s">
        <v>1493</v>
      </c>
      <c r="D59" s="159" t="s">
        <v>1381</v>
      </c>
      <c r="E59" s="159">
        <v>15</v>
      </c>
      <c r="F59" s="158">
        <v>44188</v>
      </c>
      <c r="G59" s="166">
        <v>49666</v>
      </c>
      <c r="H59" s="158">
        <v>45649</v>
      </c>
      <c r="I59" s="158">
        <v>45649</v>
      </c>
      <c r="J59" s="158">
        <v>45649</v>
      </c>
      <c r="K59" s="219">
        <v>45643</v>
      </c>
      <c r="L59" s="164">
        <v>15500000</v>
      </c>
      <c r="M59" s="172">
        <v>1550000000000</v>
      </c>
      <c r="N59" s="194">
        <v>2.8</v>
      </c>
    </row>
    <row r="60" spans="1:14" s="202" customFormat="1" ht="21.75" customHeight="1">
      <c r="A60" s="155">
        <v>55</v>
      </c>
      <c r="B60" s="173" t="s">
        <v>1434</v>
      </c>
      <c r="C60" s="168" t="s">
        <v>1436</v>
      </c>
      <c r="D60" s="159" t="s">
        <v>1381</v>
      </c>
      <c r="E60" s="159">
        <v>10</v>
      </c>
      <c r="F60" s="158">
        <v>43094</v>
      </c>
      <c r="G60" s="166">
        <v>46746</v>
      </c>
      <c r="H60" s="158">
        <v>45651</v>
      </c>
      <c r="I60" s="158">
        <v>45651</v>
      </c>
      <c r="J60" s="158">
        <v>45651</v>
      </c>
      <c r="K60" s="219">
        <v>45645</v>
      </c>
      <c r="L60" s="164">
        <v>25000000</v>
      </c>
      <c r="M60" s="172">
        <v>2500000000000</v>
      </c>
      <c r="N60" s="194">
        <v>5.7</v>
      </c>
    </row>
    <row r="61" spans="1:14" s="202" customFormat="1" ht="21.75" customHeight="1">
      <c r="A61" s="155">
        <v>56</v>
      </c>
      <c r="B61" s="173" t="s">
        <v>1433</v>
      </c>
      <c r="C61" s="168" t="s">
        <v>1435</v>
      </c>
      <c r="D61" s="159" t="s">
        <v>1381</v>
      </c>
      <c r="E61" s="159">
        <v>15</v>
      </c>
      <c r="F61" s="158">
        <v>43094</v>
      </c>
      <c r="G61" s="166">
        <v>48573</v>
      </c>
      <c r="H61" s="158">
        <v>45651</v>
      </c>
      <c r="I61" s="158">
        <v>45651</v>
      </c>
      <c r="J61" s="158">
        <v>45651</v>
      </c>
      <c r="K61" s="219">
        <v>45645</v>
      </c>
      <c r="L61" s="164">
        <v>25450000</v>
      </c>
      <c r="M61" s="172">
        <v>2545000000000</v>
      </c>
      <c r="N61" s="194">
        <v>5.9</v>
      </c>
    </row>
    <row r="62" spans="1:14" s="202" customFormat="1" ht="21.75" customHeight="1">
      <c r="A62" s="155">
        <v>57</v>
      </c>
      <c r="B62" s="173" t="s">
        <v>1447</v>
      </c>
      <c r="C62" s="168" t="s">
        <v>1448</v>
      </c>
      <c r="D62" s="159" t="s">
        <v>1381</v>
      </c>
      <c r="E62" s="159">
        <v>15</v>
      </c>
      <c r="F62" s="158">
        <v>43460</v>
      </c>
      <c r="G62" s="166">
        <v>48939</v>
      </c>
      <c r="H62" s="158">
        <v>45652</v>
      </c>
      <c r="I62" s="158">
        <v>45652</v>
      </c>
      <c r="J62" s="158">
        <v>45652</v>
      </c>
      <c r="K62" s="219">
        <v>45646</v>
      </c>
      <c r="L62" s="164">
        <v>4000000</v>
      </c>
      <c r="M62" s="172">
        <v>400000000000</v>
      </c>
      <c r="N62" s="194">
        <v>6.1</v>
      </c>
    </row>
    <row r="63" spans="1:14" s="202" customFormat="1" ht="21.75" customHeight="1">
      <c r="A63" s="155">
        <v>58</v>
      </c>
      <c r="B63" s="173" t="s">
        <v>1449</v>
      </c>
      <c r="C63" s="168" t="s">
        <v>1450</v>
      </c>
      <c r="D63" s="159" t="s">
        <v>1381</v>
      </c>
      <c r="E63" s="159">
        <v>10</v>
      </c>
      <c r="F63" s="158">
        <v>43460</v>
      </c>
      <c r="G63" s="166">
        <v>47113</v>
      </c>
      <c r="H63" s="158">
        <v>45652</v>
      </c>
      <c r="I63" s="158">
        <v>45652</v>
      </c>
      <c r="J63" s="158">
        <v>45652</v>
      </c>
      <c r="K63" s="219">
        <v>45646</v>
      </c>
      <c r="L63" s="164">
        <v>15000000</v>
      </c>
      <c r="M63" s="172">
        <v>1500000000000</v>
      </c>
      <c r="N63" s="194">
        <v>5.8</v>
      </c>
    </row>
    <row r="64" spans="1:14" s="202" customFormat="1" ht="21.75" customHeight="1">
      <c r="A64" s="155">
        <v>59</v>
      </c>
      <c r="B64" s="173" t="s">
        <v>1451</v>
      </c>
      <c r="C64" s="168" t="s">
        <v>1452</v>
      </c>
      <c r="D64" s="159" t="s">
        <v>1381</v>
      </c>
      <c r="E64" s="159">
        <v>7</v>
      </c>
      <c r="F64" s="158">
        <v>43460</v>
      </c>
      <c r="G64" s="166">
        <v>46017</v>
      </c>
      <c r="H64" s="158">
        <v>45652</v>
      </c>
      <c r="I64" s="158">
        <v>45652</v>
      </c>
      <c r="J64" s="158">
        <v>45652</v>
      </c>
      <c r="K64" s="219">
        <v>45646</v>
      </c>
      <c r="L64" s="164">
        <v>15000000</v>
      </c>
      <c r="M64" s="172">
        <v>1500000000000</v>
      </c>
      <c r="N64" s="194">
        <v>5.5</v>
      </c>
    </row>
    <row r="65" spans="1:14" s="202" customFormat="1" ht="21.75" customHeight="1">
      <c r="A65" s="155">
        <v>60</v>
      </c>
      <c r="B65" s="173" t="s">
        <v>1494</v>
      </c>
      <c r="C65" s="168" t="s">
        <v>1495</v>
      </c>
      <c r="D65" s="159" t="s">
        <v>1381</v>
      </c>
      <c r="E65" s="159">
        <v>15</v>
      </c>
      <c r="F65" s="158">
        <v>44194</v>
      </c>
      <c r="G65" s="166">
        <v>49672</v>
      </c>
      <c r="H65" s="158">
        <v>45655</v>
      </c>
      <c r="I65" s="158">
        <v>45656</v>
      </c>
      <c r="J65" s="158">
        <v>45656</v>
      </c>
      <c r="K65" s="219">
        <v>45650</v>
      </c>
      <c r="L65" s="164">
        <v>9000000</v>
      </c>
      <c r="M65" s="172">
        <v>900000000000</v>
      </c>
      <c r="N65" s="194">
        <v>2.9</v>
      </c>
    </row>
    <row r="66" spans="1:14" s="160" customFormat="1" ht="30.75" customHeight="1">
      <c r="A66" s="204" t="s">
        <v>1410</v>
      </c>
      <c r="B66" s="205"/>
      <c r="C66" s="205"/>
      <c r="D66" s="208"/>
      <c r="E66" s="205"/>
      <c r="F66" s="205"/>
      <c r="G66" s="205"/>
      <c r="H66" s="205"/>
      <c r="I66" s="206"/>
      <c r="J66" s="174"/>
      <c r="K66" s="174"/>
      <c r="L66" s="207">
        <f>SUM(L6:L65)</f>
        <v>772310000</v>
      </c>
      <c r="M66" s="207">
        <f>SUM(M6:M65)</f>
        <v>77231000000000</v>
      </c>
      <c r="N66" s="223"/>
    </row>
    <row r="67" spans="1:14" ht="15" customHeight="1">
      <c r="A67" s="160"/>
      <c r="B67" s="175"/>
      <c r="C67" s="175"/>
      <c r="D67" s="160"/>
      <c r="E67" s="160"/>
      <c r="F67" s="176"/>
      <c r="G67" s="176"/>
      <c r="H67" s="176"/>
      <c r="I67" s="176"/>
      <c r="J67" s="177"/>
      <c r="K67" s="160"/>
      <c r="L67" s="178"/>
      <c r="M67" s="184"/>
      <c r="N67" s="224"/>
    </row>
    <row r="68" spans="1:22" ht="54.75" customHeight="1">
      <c r="A68" s="245" t="s">
        <v>1496</v>
      </c>
      <c r="B68" s="245"/>
      <c r="C68" s="245"/>
      <c r="D68" s="247" t="s">
        <v>1384</v>
      </c>
      <c r="E68" s="247"/>
      <c r="F68" s="210"/>
      <c r="H68" s="247" t="s">
        <v>1514</v>
      </c>
      <c r="I68" s="247"/>
      <c r="J68" s="247"/>
      <c r="K68" s="210"/>
      <c r="L68" s="210"/>
      <c r="M68" s="246" t="s">
        <v>1385</v>
      </c>
      <c r="N68" s="246"/>
      <c r="O68" s="181"/>
      <c r="R68" s="160"/>
      <c r="S68" s="160"/>
      <c r="T68" s="160"/>
      <c r="U68" s="160"/>
      <c r="V68" s="160"/>
    </row>
    <row r="69" spans="1:22" ht="24.75" customHeight="1">
      <c r="A69" s="245"/>
      <c r="B69" s="245"/>
      <c r="C69" s="245"/>
      <c r="D69" s="217"/>
      <c r="E69" s="209"/>
      <c r="F69" s="179"/>
      <c r="G69" s="209"/>
      <c r="H69" s="180"/>
      <c r="I69" s="209"/>
      <c r="J69" s="181"/>
      <c r="K69" s="209"/>
      <c r="L69" s="181"/>
      <c r="M69" s="209"/>
      <c r="N69" s="225"/>
      <c r="O69" s="209"/>
      <c r="P69" s="209"/>
      <c r="Q69" s="160"/>
      <c r="R69" s="160"/>
      <c r="S69" s="160"/>
      <c r="T69" s="160"/>
      <c r="U69" s="160"/>
      <c r="V69" s="160"/>
    </row>
    <row r="70" spans="1:22" ht="15" customHeight="1">
      <c r="A70" s="209"/>
      <c r="B70" s="182"/>
      <c r="C70" s="182"/>
      <c r="D70" s="217"/>
      <c r="E70" s="209"/>
      <c r="F70" s="179"/>
      <c r="G70" s="209"/>
      <c r="H70" s="180"/>
      <c r="I70" s="209"/>
      <c r="J70" s="181"/>
      <c r="K70" s="209"/>
      <c r="L70" s="181"/>
      <c r="M70" s="209"/>
      <c r="N70" s="225"/>
      <c r="O70" s="209"/>
      <c r="P70" s="209"/>
      <c r="Q70" s="160"/>
      <c r="R70" s="160"/>
      <c r="S70" s="160"/>
      <c r="T70" s="160"/>
      <c r="U70" s="160"/>
      <c r="V70" s="160"/>
    </row>
    <row r="71" spans="1:22" ht="15" customHeight="1">
      <c r="A71" s="209"/>
      <c r="B71" s="182"/>
      <c r="C71" s="182"/>
      <c r="D71" s="217"/>
      <c r="E71" s="209"/>
      <c r="F71" s="179"/>
      <c r="G71" s="209"/>
      <c r="H71" s="180"/>
      <c r="I71" s="209"/>
      <c r="J71" s="181"/>
      <c r="K71" s="209"/>
      <c r="L71" s="181"/>
      <c r="N71" s="212"/>
      <c r="O71" s="209"/>
      <c r="R71" s="160"/>
      <c r="S71" s="160"/>
      <c r="T71" s="160"/>
      <c r="U71" s="160"/>
      <c r="V71" s="160"/>
    </row>
    <row r="72" spans="1:16" ht="15" customHeight="1">
      <c r="A72" s="215"/>
      <c r="B72" s="183"/>
      <c r="C72" s="154"/>
      <c r="D72" s="249" t="s">
        <v>1516</v>
      </c>
      <c r="E72" s="249"/>
      <c r="F72" s="211"/>
      <c r="H72" s="243" t="s">
        <v>1515</v>
      </c>
      <c r="I72" s="248"/>
      <c r="J72" s="243"/>
      <c r="K72" s="193"/>
      <c r="L72" s="193"/>
      <c r="M72" s="243" t="s">
        <v>1485</v>
      </c>
      <c r="N72" s="243"/>
      <c r="O72" s="193"/>
      <c r="P72" s="215"/>
    </row>
  </sheetData>
  <sheetProtection/>
  <mergeCells count="11">
    <mergeCell ref="D68:E68"/>
    <mergeCell ref="J1:N1"/>
    <mergeCell ref="A1:D1"/>
    <mergeCell ref="A2:D2"/>
    <mergeCell ref="M72:N72"/>
    <mergeCell ref="A3:N3"/>
    <mergeCell ref="A68:C69"/>
    <mergeCell ref="M68:N68"/>
    <mergeCell ref="H68:J68"/>
    <mergeCell ref="H72:J72"/>
    <mergeCell ref="D72:E72"/>
  </mergeCells>
  <conditionalFormatting sqref="G6:G18 I6:J7 I12:J65 J8:J11">
    <cfRule type="cellIs" priority="4" dxfId="1" operator="lessThan" stopIfTrue="1">
      <formula>40179</formula>
    </cfRule>
  </conditionalFormatting>
  <conditionalFormatting sqref="I8:I11">
    <cfRule type="cellIs" priority="3" dxfId="1" operator="lessThan" stopIfTrue="1">
      <formula>40179</formula>
    </cfRule>
  </conditionalFormatting>
  <conditionalFormatting sqref="I1">
    <cfRule type="duplicateValues" priority="2" dxfId="4" stopIfTrue="1">
      <formula>AND(COUNTIF($I$1:$I$1,I1)&gt;1,NOT(ISBLANK(I1)))</formula>
    </cfRule>
  </conditionalFormatting>
  <dataValidations count="7">
    <dataValidation allowBlank="1" showInputMessage="1" showErrorMessage="1" prompt="CÓ CÔNG THỨC" sqref="G34:G35 G43:G44 G57 G60 G53:G55 G64:G65"/>
    <dataValidation allowBlank="1" showInputMessage="1" showErrorMessage="1" prompt="NHẬP MÃ TRÁI PHIẾU" sqref="C36:C37 B43:B44 B34:C35 B48:B49 B57:C57 B64:B65 C39:C47 C58:C59 C61:C65 B60:C60 C50:C52 C56 B53:C55"/>
    <dataValidation allowBlank="1" showInputMessage="1" showErrorMessage="1" prompt="NHẬP MÃ ISIN" sqref="C48:C49"/>
    <dataValidation allowBlank="1" showInputMessage="1" showErrorMessage="1" prompt="NHẬP KỲ HẠN TRÁI PHIẾU" sqref="E43:E44 E34:E35 E48:E49 E57 E60 E53:E55 E64:E65"/>
    <dataValidation allowBlank="1" showInputMessage="1" showErrorMessage="1" prompt="NHẬP NGÀY PHÁT HÀNH" sqref="F34:F35 F48:F49 F57 F43:F44 F60 F53:F55 F64:F65"/>
    <dataValidation allowBlank="1" showInputMessage="1" showErrorMessage="1" prompt="NHẬP SỐ LƯỢNG TP ĐĂNG KÝ" sqref="L43:L44 L34:L35 L48:L49 L57 L60 L53:L55 L64:L65"/>
    <dataValidation allowBlank="1" showInputMessage="1" showErrorMessage="1" prompt="NHẬP LÃI SUẤT DANH NGHĨA" sqref="N34:N35 N48:N49 N43:N44 N57 N60 N53:N55 N64:N65"/>
  </dataValidations>
  <printOptions/>
  <pageMargins left="0.5905511811023623" right="0.15748031496062992" top="0.3937007874015748" bottom="0.3937007874015748" header="0.17" footer="0.15748031496062992"/>
  <pageSetup horizontalDpi="300" verticalDpi="300" orientation="landscape" paperSize="8" scale="95" r:id="rId3"/>
  <headerFooter differentFirst="1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tuanpa</dc:creator>
  <cp:keywords/>
  <dc:description/>
  <cp:lastModifiedBy>computer</cp:lastModifiedBy>
  <cp:lastPrinted>2023-12-29T09:46:38Z</cp:lastPrinted>
  <dcterms:created xsi:type="dcterms:W3CDTF">2010-12-15T01:34:46Z</dcterms:created>
  <dcterms:modified xsi:type="dcterms:W3CDTF">2023-12-29T11:06:03Z</dcterms:modified>
  <cp:category/>
  <cp:version/>
  <cp:contentType/>
  <cp:contentStatus/>
</cp:coreProperties>
</file>